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mz\RedirFolders$\semenovans\Рабочий стол\ГП 2023-согласованная из МЭДО\"/>
    </mc:Choice>
  </mc:AlternateContent>
  <bookViews>
    <workbookView xWindow="360" yWindow="15" windowWidth="20955" windowHeight="9720" firstSheet="3" activeTab="7"/>
  </bookViews>
  <sheets>
    <sheet name="приложение 1" sheetId="1" r:id="rId1"/>
    <sheet name="приложение 2" sheetId="2" r:id="rId2"/>
    <sheet name="приложение 3" sheetId="3" r:id="rId3"/>
    <sheet name="приложение 4" sheetId="19" r:id="rId4"/>
    <sheet name="приложение 5" sheetId="20" r:id="rId5"/>
    <sheet name="приложение 6" sheetId="14" r:id="rId6"/>
    <sheet name="приложение 7" sheetId="7" r:id="rId7"/>
    <sheet name="приложение 8" sheetId="21" r:id="rId8"/>
  </sheets>
  <definedNames>
    <definedName name="_xlnm._FilterDatabase" localSheetId="0" hidden="1">'приложение 1'!$A$6:$P$78</definedName>
    <definedName name="_xlnm._FilterDatabase" localSheetId="3" hidden="1">'приложение 4'!$A$5:$O$184</definedName>
    <definedName name="_xlnm._FilterDatabase" localSheetId="4" hidden="1">'приложение 5'!$A$5:$M$84</definedName>
    <definedName name="_xlnm._FilterDatabase" localSheetId="6" hidden="1">'приложение 7'!$A$4:$J$204</definedName>
    <definedName name="_xlnm._FilterDatabase" localSheetId="7" hidden="1">'приложение 8'!$A$3:$E$534</definedName>
    <definedName name="Print_Titles" localSheetId="1">'приложение 2'!$4:$4</definedName>
    <definedName name="Print_Titles" localSheetId="2">'приложение 3'!$5:$5</definedName>
    <definedName name="Print_Titles" localSheetId="3">'приложение 4'!$5:$5</definedName>
    <definedName name="Print_Titles" localSheetId="4">'приложение 5'!$3:$4</definedName>
    <definedName name="Print_Titles" localSheetId="5">'приложение 6'!$6:$6</definedName>
    <definedName name="RANGE_C119" localSheetId="0">'приложение 1'!#REF!</definedName>
    <definedName name="RANGE_C119" localSheetId="1">'приложение 2'!#REF!</definedName>
    <definedName name="RANGE_C119" localSheetId="2">'приложение 3'!#REF!</definedName>
    <definedName name="RANGE_C119" localSheetId="5">'приложение 6'!#REF!</definedName>
    <definedName name="RANGE_C119" localSheetId="6">'приложение 7'!#REF!</definedName>
    <definedName name="RANGE_C119" localSheetId="7">'приложение 8'!#REF!</definedName>
  </definedNames>
  <calcPr calcId="162913"/>
</workbook>
</file>

<file path=xl/calcChain.xml><?xml version="1.0" encoding="utf-8"?>
<calcChain xmlns="http://schemas.openxmlformats.org/spreadsheetml/2006/main">
  <c r="G131" i="19" l="1"/>
  <c r="G130" i="19" s="1"/>
  <c r="H131" i="19"/>
  <c r="H130" i="19" s="1"/>
  <c r="G29" i="19"/>
  <c r="H29" i="19"/>
  <c r="F29" i="19"/>
  <c r="K84" i="20" l="1"/>
  <c r="J84" i="20"/>
  <c r="I84" i="20"/>
  <c r="H84" i="20"/>
  <c r="G84" i="20"/>
  <c r="F84" i="20"/>
  <c r="E84" i="20"/>
  <c r="D84" i="20"/>
  <c r="G83" i="20"/>
  <c r="G81" i="20"/>
  <c r="G79" i="20"/>
  <c r="G78" i="20"/>
  <c r="G76" i="20"/>
  <c r="G74" i="20"/>
  <c r="G73" i="20"/>
  <c r="G71" i="20"/>
  <c r="G70" i="20"/>
  <c r="G68" i="20"/>
  <c r="K66" i="20"/>
  <c r="J66" i="20"/>
  <c r="I66" i="20"/>
  <c r="H66" i="20"/>
  <c r="G66" i="20"/>
  <c r="F66" i="20"/>
  <c r="E66" i="20"/>
  <c r="D66" i="20"/>
  <c r="G65" i="20"/>
  <c r="G64" i="20"/>
  <c r="G62" i="20"/>
  <c r="K60" i="20"/>
  <c r="J60" i="20"/>
  <c r="I60" i="20"/>
  <c r="H60" i="20"/>
  <c r="G60" i="20"/>
  <c r="F60" i="20"/>
  <c r="E60" i="20"/>
  <c r="D60" i="20"/>
  <c r="F59" i="20"/>
  <c r="F8" i="20" s="1"/>
  <c r="E59" i="20"/>
  <c r="J58" i="20"/>
  <c r="K58" i="20" s="1"/>
  <c r="G58" i="20"/>
  <c r="H58" i="20" s="1"/>
  <c r="I58" i="20" s="1"/>
  <c r="E58" i="20"/>
  <c r="E7" i="20" s="1"/>
  <c r="D58" i="20"/>
  <c r="D7" i="20" s="1"/>
  <c r="K56" i="20"/>
  <c r="J56" i="20"/>
  <c r="I56" i="20"/>
  <c r="H56" i="20"/>
  <c r="G56" i="20"/>
  <c r="F56" i="20"/>
  <c r="E56" i="20"/>
  <c r="D56" i="20"/>
  <c r="I54" i="20"/>
  <c r="H54" i="20"/>
  <c r="G54" i="20"/>
  <c r="L53" i="20"/>
  <c r="I53" i="20"/>
  <c r="J53" i="20" s="1"/>
  <c r="K53" i="20" s="1"/>
  <c r="H53" i="20"/>
  <c r="G53" i="20"/>
  <c r="K51" i="20"/>
  <c r="J51" i="20"/>
  <c r="I51" i="20"/>
  <c r="H51" i="20"/>
  <c r="G51" i="20"/>
  <c r="F51" i="20"/>
  <c r="E51" i="20"/>
  <c r="D51" i="20"/>
  <c r="L50" i="20"/>
  <c r="I50" i="20"/>
  <c r="J50" i="20" s="1"/>
  <c r="K50" i="20" s="1"/>
  <c r="H50" i="20"/>
  <c r="G50" i="20"/>
  <c r="L49" i="20"/>
  <c r="I49" i="20"/>
  <c r="J49" i="20" s="1"/>
  <c r="K49" i="20" s="1"/>
  <c r="H49" i="20"/>
  <c r="G49" i="20"/>
  <c r="K47" i="20"/>
  <c r="J47" i="20"/>
  <c r="I47" i="20"/>
  <c r="H47" i="20"/>
  <c r="G47" i="20"/>
  <c r="F47" i="20"/>
  <c r="E47" i="20"/>
  <c r="D47" i="20"/>
  <c r="I46" i="20"/>
  <c r="J46" i="20" s="1"/>
  <c r="K46" i="20" s="1"/>
  <c r="H46" i="20"/>
  <c r="G46" i="20"/>
  <c r="G45" i="20"/>
  <c r="G43" i="20"/>
  <c r="E43" i="20"/>
  <c r="E8" i="20" s="1"/>
  <c r="D43" i="20"/>
  <c r="I41" i="20"/>
  <c r="J41" i="20" s="1"/>
  <c r="K41" i="20" s="1"/>
  <c r="G41" i="20"/>
  <c r="H41" i="20" s="1"/>
  <c r="G40" i="20"/>
  <c r="H40" i="20" s="1"/>
  <c r="G38" i="20"/>
  <c r="H38" i="20" s="1"/>
  <c r="I38" i="20" s="1"/>
  <c r="J38" i="20" s="1"/>
  <c r="K38" i="20" s="1"/>
  <c r="K36" i="20"/>
  <c r="J36" i="20"/>
  <c r="I36" i="20"/>
  <c r="H36" i="20"/>
  <c r="G36" i="20"/>
  <c r="F36" i="20"/>
  <c r="E36" i="20"/>
  <c r="D36" i="20"/>
  <c r="I35" i="20"/>
  <c r="H35" i="20"/>
  <c r="G35" i="20"/>
  <c r="L34" i="20"/>
  <c r="I34" i="20"/>
  <c r="J34" i="20" s="1"/>
  <c r="K34" i="20" s="1"/>
  <c r="H34" i="20"/>
  <c r="G34" i="20"/>
  <c r="I32" i="20"/>
  <c r="J32" i="20" s="1"/>
  <c r="K32" i="20" s="1"/>
  <c r="G32" i="20"/>
  <c r="H32" i="20" s="1"/>
  <c r="L31" i="20"/>
  <c r="I31" i="20"/>
  <c r="J31" i="20" s="1"/>
  <c r="K31" i="20" s="1"/>
  <c r="H31" i="20"/>
  <c r="G31" i="20"/>
  <c r="G29" i="20"/>
  <c r="H29" i="20" s="1"/>
  <c r="I29" i="20" s="1"/>
  <c r="I27" i="20"/>
  <c r="J27" i="20" s="1"/>
  <c r="K27" i="20" s="1"/>
  <c r="G27" i="20"/>
  <c r="H27" i="20" s="1"/>
  <c r="K26" i="20"/>
  <c r="L26" i="20" s="1"/>
  <c r="G26" i="20"/>
  <c r="H26" i="20" s="1"/>
  <c r="I26" i="20" s="1"/>
  <c r="J26" i="20" s="1"/>
  <c r="G24" i="20"/>
  <c r="H24" i="20" s="1"/>
  <c r="K22" i="20"/>
  <c r="J22" i="20"/>
  <c r="I22" i="20"/>
  <c r="H22" i="20"/>
  <c r="G22" i="20"/>
  <c r="F22" i="20"/>
  <c r="E22" i="20"/>
  <c r="D22" i="20"/>
  <c r="H21" i="20"/>
  <c r="G21" i="20"/>
  <c r="G19" i="20"/>
  <c r="H19" i="20" s="1"/>
  <c r="I19" i="20" s="1"/>
  <c r="J19" i="20" s="1"/>
  <c r="K19" i="20" s="1"/>
  <c r="G17" i="20"/>
  <c r="H17" i="20" s="1"/>
  <c r="I17" i="20" s="1"/>
  <c r="J17" i="20" s="1"/>
  <c r="K17" i="20" s="1"/>
  <c r="I15" i="20"/>
  <c r="J15" i="20" s="1"/>
  <c r="K15" i="20" s="1"/>
  <c r="G15" i="20"/>
  <c r="H15" i="20" s="1"/>
  <c r="I14" i="20"/>
  <c r="J14" i="20" s="1"/>
  <c r="K14" i="20" s="1"/>
  <c r="G14" i="20"/>
  <c r="H14" i="20" s="1"/>
  <c r="L12" i="20"/>
  <c r="I12" i="20"/>
  <c r="J12" i="20" s="1"/>
  <c r="K12" i="20" s="1"/>
  <c r="H12" i="20"/>
  <c r="G12" i="20"/>
  <c r="I11" i="20"/>
  <c r="J11" i="20" s="1"/>
  <c r="K11" i="20" s="1"/>
  <c r="H11" i="20"/>
  <c r="G11" i="20"/>
  <c r="F7" i="20"/>
  <c r="N184" i="19"/>
  <c r="I183" i="19"/>
  <c r="H182" i="19"/>
  <c r="H181" i="19" s="1"/>
  <c r="F82" i="20" s="1"/>
  <c r="G182" i="19"/>
  <c r="G181" i="19" s="1"/>
  <c r="E82" i="20" s="1"/>
  <c r="F182" i="19"/>
  <c r="F181" i="19" s="1"/>
  <c r="D82" i="20" s="1"/>
  <c r="I180" i="19"/>
  <c r="J180" i="19" s="1"/>
  <c r="J179" i="19" s="1"/>
  <c r="J178" i="19" s="1"/>
  <c r="H80" i="20" s="1"/>
  <c r="I179" i="19"/>
  <c r="I178" i="19" s="1"/>
  <c r="G80" i="20" s="1"/>
  <c r="H179" i="19"/>
  <c r="H178" i="19" s="1"/>
  <c r="F80" i="20" s="1"/>
  <c r="G179" i="19"/>
  <c r="G178" i="19" s="1"/>
  <c r="E80" i="20" s="1"/>
  <c r="F179" i="19"/>
  <c r="F178" i="19" s="1"/>
  <c r="D80" i="20" s="1"/>
  <c r="I177" i="19"/>
  <c r="J177" i="19" s="1"/>
  <c r="K177" i="19" s="1"/>
  <c r="I176" i="19"/>
  <c r="I175" i="19"/>
  <c r="J175" i="19" s="1"/>
  <c r="K175" i="19" s="1"/>
  <c r="L175" i="19" s="1"/>
  <c r="H174" i="19"/>
  <c r="H173" i="19" s="1"/>
  <c r="F77" i="20" s="1"/>
  <c r="G174" i="19"/>
  <c r="G173" i="19" s="1"/>
  <c r="E77" i="20" s="1"/>
  <c r="F174" i="19"/>
  <c r="F173" i="19" s="1"/>
  <c r="D77" i="20" s="1"/>
  <c r="I172" i="19"/>
  <c r="J172" i="19" s="1"/>
  <c r="K172" i="19" s="1"/>
  <c r="L172" i="19" s="1"/>
  <c r="M172" i="19" s="1"/>
  <c r="I171" i="19"/>
  <c r="H170" i="19"/>
  <c r="H169" i="19" s="1"/>
  <c r="F75" i="20" s="1"/>
  <c r="G170" i="19"/>
  <c r="G169" i="19" s="1"/>
  <c r="E75" i="20" s="1"/>
  <c r="F170" i="19"/>
  <c r="F169" i="19" s="1"/>
  <c r="D75" i="20" s="1"/>
  <c r="I168" i="19"/>
  <c r="J168" i="19" s="1"/>
  <c r="K168" i="19" s="1"/>
  <c r="L168" i="19" s="1"/>
  <c r="M168" i="19" s="1"/>
  <c r="I167" i="19"/>
  <c r="J167" i="19" s="1"/>
  <c r="K167" i="19" s="1"/>
  <c r="L167" i="19" s="1"/>
  <c r="M167" i="19" s="1"/>
  <c r="I166" i="19"/>
  <c r="H165" i="19"/>
  <c r="H164" i="19" s="1"/>
  <c r="F72" i="20" s="1"/>
  <c r="G165" i="19"/>
  <c r="G164" i="19" s="1"/>
  <c r="E72" i="20" s="1"/>
  <c r="F165" i="19"/>
  <c r="F164" i="19" s="1"/>
  <c r="D72" i="20" s="1"/>
  <c r="I163" i="19"/>
  <c r="J163" i="19" s="1"/>
  <c r="K163" i="19" s="1"/>
  <c r="L163" i="19" s="1"/>
  <c r="M163" i="19" s="1"/>
  <c r="I162" i="19"/>
  <c r="J162" i="19" s="1"/>
  <c r="K162" i="19" s="1"/>
  <c r="I161" i="19"/>
  <c r="I160" i="19"/>
  <c r="J160" i="19" s="1"/>
  <c r="K160" i="19" s="1"/>
  <c r="L160" i="19" s="1"/>
  <c r="I159" i="19"/>
  <c r="H158" i="19"/>
  <c r="H157" i="19" s="1"/>
  <c r="F69" i="20" s="1"/>
  <c r="G158" i="19"/>
  <c r="G157" i="19" s="1"/>
  <c r="E69" i="20" s="1"/>
  <c r="F158" i="19"/>
  <c r="F157" i="19" s="1"/>
  <c r="D69" i="20" s="1"/>
  <c r="I156" i="19"/>
  <c r="H155" i="19"/>
  <c r="H154" i="19" s="1"/>
  <c r="F67" i="20" s="1"/>
  <c r="G155" i="19"/>
  <c r="G154" i="19" s="1"/>
  <c r="E67" i="20" s="1"/>
  <c r="F155" i="19"/>
  <c r="F154" i="19" s="1"/>
  <c r="D67" i="20" s="1"/>
  <c r="N153" i="19"/>
  <c r="I152" i="19"/>
  <c r="H151" i="19"/>
  <c r="H150" i="19" s="1"/>
  <c r="F63" i="20" s="1"/>
  <c r="G151" i="19"/>
  <c r="G150" i="19" s="1"/>
  <c r="E63" i="20" s="1"/>
  <c r="F151" i="19"/>
  <c r="F150" i="19" s="1"/>
  <c r="D63" i="20" s="1"/>
  <c r="I149" i="19"/>
  <c r="I148" i="19"/>
  <c r="H147" i="19"/>
  <c r="H146" i="19" s="1"/>
  <c r="F61" i="20" s="1"/>
  <c r="G147" i="19"/>
  <c r="G146" i="19" s="1"/>
  <c r="E61" i="20" s="1"/>
  <c r="F147" i="19"/>
  <c r="F146" i="19" s="1"/>
  <c r="D61" i="20" s="1"/>
  <c r="N145" i="19"/>
  <c r="I144" i="19"/>
  <c r="I143" i="19"/>
  <c r="J143" i="19" s="1"/>
  <c r="K143" i="19" s="1"/>
  <c r="L143" i="19" s="1"/>
  <c r="M143" i="19" s="1"/>
  <c r="I142" i="19"/>
  <c r="I141" i="19"/>
  <c r="J141" i="19" s="1"/>
  <c r="I140" i="19"/>
  <c r="I139" i="19"/>
  <c r="I138" i="19"/>
  <c r="J138" i="19" s="1"/>
  <c r="K138" i="19" s="1"/>
  <c r="L138" i="19" s="1"/>
  <c r="M138" i="19" s="1"/>
  <c r="I137" i="19"/>
  <c r="I136" i="19"/>
  <c r="J136" i="19" s="1"/>
  <c r="K136" i="19" s="1"/>
  <c r="L136" i="19" s="1"/>
  <c r="M136" i="19" s="1"/>
  <c r="I134" i="19"/>
  <c r="I133" i="19"/>
  <c r="F132" i="19"/>
  <c r="F57" i="20"/>
  <c r="E57" i="20"/>
  <c r="N129" i="19"/>
  <c r="N128" i="19" s="1"/>
  <c r="L55" i="20" s="1"/>
  <c r="M128" i="19"/>
  <c r="K55" i="20" s="1"/>
  <c r="L128" i="19"/>
  <c r="J55" i="20" s="1"/>
  <c r="K128" i="19"/>
  <c r="I55" i="20" s="1"/>
  <c r="J128" i="19"/>
  <c r="H55" i="20" s="1"/>
  <c r="I128" i="19"/>
  <c r="G55" i="20" s="1"/>
  <c r="H128" i="19"/>
  <c r="F55" i="20" s="1"/>
  <c r="G128" i="19"/>
  <c r="E55" i="20" s="1"/>
  <c r="F128" i="19"/>
  <c r="D55" i="20" s="1"/>
  <c r="I127" i="19"/>
  <c r="J127" i="19" s="1"/>
  <c r="H126" i="19"/>
  <c r="H125" i="19" s="1"/>
  <c r="F52" i="20" s="1"/>
  <c r="G126" i="19"/>
  <c r="G125" i="19" s="1"/>
  <c r="E52" i="20" s="1"/>
  <c r="F126" i="19"/>
  <c r="F125" i="19" s="1"/>
  <c r="D52" i="20" s="1"/>
  <c r="N124" i="19"/>
  <c r="I123" i="19"/>
  <c r="J123" i="19" s="1"/>
  <c r="K123" i="19" s="1"/>
  <c r="I122" i="19"/>
  <c r="J122" i="19" s="1"/>
  <c r="K122" i="19" s="1"/>
  <c r="L122" i="19" s="1"/>
  <c r="M122" i="19" s="1"/>
  <c r="I121" i="19"/>
  <c r="J121" i="19" s="1"/>
  <c r="K121" i="19" s="1"/>
  <c r="L121" i="19" s="1"/>
  <c r="M121" i="19" s="1"/>
  <c r="I120" i="19"/>
  <c r="J120" i="19" s="1"/>
  <c r="K120" i="19" s="1"/>
  <c r="L120" i="19" s="1"/>
  <c r="M120" i="19" s="1"/>
  <c r="I119" i="19"/>
  <c r="J119" i="19" s="1"/>
  <c r="K119" i="19" s="1"/>
  <c r="L119" i="19" s="1"/>
  <c r="M119" i="19" s="1"/>
  <c r="I118" i="19"/>
  <c r="J118" i="19" s="1"/>
  <c r="K118" i="19" s="1"/>
  <c r="L118" i="19" s="1"/>
  <c r="M118" i="19" s="1"/>
  <c r="I117" i="19"/>
  <c r="J117" i="19" s="1"/>
  <c r="K117" i="19" s="1"/>
  <c r="I116" i="19"/>
  <c r="H115" i="19"/>
  <c r="H114" i="19" s="1"/>
  <c r="F48" i="20" s="1"/>
  <c r="G115" i="19"/>
  <c r="G114" i="19" s="1"/>
  <c r="E48" i="20" s="1"/>
  <c r="F115" i="19"/>
  <c r="F114" i="19" s="1"/>
  <c r="D48" i="20" s="1"/>
  <c r="N113" i="19"/>
  <c r="I112" i="19"/>
  <c r="J112" i="19" s="1"/>
  <c r="K112" i="19" s="1"/>
  <c r="L112" i="19" s="1"/>
  <c r="I111" i="19"/>
  <c r="I110" i="19"/>
  <c r="J110" i="19" s="1"/>
  <c r="K110" i="19" s="1"/>
  <c r="L110" i="19" s="1"/>
  <c r="I109" i="19"/>
  <c r="F109" i="19"/>
  <c r="I108" i="19"/>
  <c r="I107" i="19"/>
  <c r="J107" i="19" s="1"/>
  <c r="K107" i="19" s="1"/>
  <c r="L107" i="19" s="1"/>
  <c r="M107" i="19" s="1"/>
  <c r="I106" i="19"/>
  <c r="I105" i="19"/>
  <c r="J105" i="19" s="1"/>
  <c r="K105" i="19" s="1"/>
  <c r="L105" i="19" s="1"/>
  <c r="M105" i="19" s="1"/>
  <c r="I104" i="19"/>
  <c r="J104" i="19" s="1"/>
  <c r="K104" i="19" s="1"/>
  <c r="L104" i="19" s="1"/>
  <c r="M104" i="19" s="1"/>
  <c r="F104" i="19"/>
  <c r="I103" i="19"/>
  <c r="J103" i="19" s="1"/>
  <c r="K103" i="19" s="1"/>
  <c r="L103" i="19" s="1"/>
  <c r="M103" i="19" s="1"/>
  <c r="I102" i="19"/>
  <c r="I101" i="19"/>
  <c r="I100" i="19"/>
  <c r="I99" i="19"/>
  <c r="F99" i="19"/>
  <c r="I98" i="19"/>
  <c r="J98" i="19" s="1"/>
  <c r="I97" i="19"/>
  <c r="J97" i="19" s="1"/>
  <c r="I96" i="19"/>
  <c r="J96" i="19" s="1"/>
  <c r="I95" i="19"/>
  <c r="J95" i="19" s="1"/>
  <c r="H94" i="19"/>
  <c r="H93" i="19" s="1"/>
  <c r="F44" i="20" s="1"/>
  <c r="G94" i="19"/>
  <c r="G93" i="19" s="1"/>
  <c r="E44" i="20" s="1"/>
  <c r="I92" i="19"/>
  <c r="J92" i="19" s="1"/>
  <c r="I91" i="19"/>
  <c r="J91" i="19" s="1"/>
  <c r="I90" i="19"/>
  <c r="J90" i="19" s="1"/>
  <c r="I89" i="19"/>
  <c r="J89" i="19" s="1"/>
  <c r="G89" i="19"/>
  <c r="G88" i="19" s="1"/>
  <c r="G87" i="19" s="1"/>
  <c r="E42" i="20" s="1"/>
  <c r="F89" i="19"/>
  <c r="F88" i="19" s="1"/>
  <c r="F87" i="19" s="1"/>
  <c r="D42" i="20" s="1"/>
  <c r="H88" i="19"/>
  <c r="H87" i="19" s="1"/>
  <c r="F42" i="20" s="1"/>
  <c r="I86" i="19"/>
  <c r="J86" i="19" s="1"/>
  <c r="K86" i="19" s="1"/>
  <c r="L86" i="19" s="1"/>
  <c r="I85" i="19"/>
  <c r="I84" i="19"/>
  <c r="J84" i="19" s="1"/>
  <c r="K84" i="19" s="1"/>
  <c r="L84" i="19" s="1"/>
  <c r="M84" i="19" s="1"/>
  <c r="I83" i="19"/>
  <c r="I82" i="19"/>
  <c r="J82" i="19" s="1"/>
  <c r="I81" i="19"/>
  <c r="J81" i="19" s="1"/>
  <c r="I80" i="19"/>
  <c r="I79" i="19"/>
  <c r="J79" i="19" s="1"/>
  <c r="I78" i="19"/>
  <c r="J78" i="19" s="1"/>
  <c r="I77" i="19"/>
  <c r="I76" i="19"/>
  <c r="J76" i="19" s="1"/>
  <c r="K76" i="19" s="1"/>
  <c r="L76" i="19" s="1"/>
  <c r="M76" i="19" s="1"/>
  <c r="H75" i="19"/>
  <c r="H74" i="19" s="1"/>
  <c r="F39" i="20" s="1"/>
  <c r="G75" i="19"/>
  <c r="G74" i="19" s="1"/>
  <c r="E39" i="20" s="1"/>
  <c r="F75" i="19"/>
  <c r="F74" i="19" s="1"/>
  <c r="D39" i="20" s="1"/>
  <c r="I73" i="19"/>
  <c r="I72" i="19" s="1"/>
  <c r="I71" i="19" s="1"/>
  <c r="G37" i="20" s="1"/>
  <c r="H72" i="19"/>
  <c r="H71" i="19" s="1"/>
  <c r="F37" i="20" s="1"/>
  <c r="G72" i="19"/>
  <c r="G71" i="19" s="1"/>
  <c r="E37" i="20" s="1"/>
  <c r="F72" i="19"/>
  <c r="N70" i="19"/>
  <c r="I69" i="19"/>
  <c r="J69" i="19" s="1"/>
  <c r="K69" i="19" s="1"/>
  <c r="L69" i="19" s="1"/>
  <c r="I68" i="19"/>
  <c r="I67" i="19" s="1"/>
  <c r="I66" i="19" s="1"/>
  <c r="G33" i="20" s="1"/>
  <c r="H67" i="19"/>
  <c r="H66" i="19" s="1"/>
  <c r="F33" i="20" s="1"/>
  <c r="G67" i="19"/>
  <c r="G66" i="19" s="1"/>
  <c r="E33" i="20" s="1"/>
  <c r="F67" i="19"/>
  <c r="F66" i="19" s="1"/>
  <c r="D33" i="20" s="1"/>
  <c r="I65" i="19"/>
  <c r="J65" i="19" s="1"/>
  <c r="K65" i="19" s="1"/>
  <c r="L65" i="19" s="1"/>
  <c r="M65" i="19" s="1"/>
  <c r="I64" i="19"/>
  <c r="J64" i="19" s="1"/>
  <c r="K64" i="19" s="1"/>
  <c r="L64" i="19" s="1"/>
  <c r="M64" i="19" s="1"/>
  <c r="I63" i="19"/>
  <c r="J63" i="19" s="1"/>
  <c r="K63" i="19" s="1"/>
  <c r="L63" i="19" s="1"/>
  <c r="I62" i="19"/>
  <c r="J62" i="19" s="1"/>
  <c r="H61" i="19"/>
  <c r="H60" i="19" s="1"/>
  <c r="F30" i="20" s="1"/>
  <c r="G61" i="19"/>
  <c r="G60" i="19" s="1"/>
  <c r="E30" i="20" s="1"/>
  <c r="F61" i="19"/>
  <c r="F60" i="19" s="1"/>
  <c r="D30" i="20" s="1"/>
  <c r="I59" i="19"/>
  <c r="J59" i="19" s="1"/>
  <c r="K59" i="19" s="1"/>
  <c r="L59" i="19" s="1"/>
  <c r="M59" i="19" s="1"/>
  <c r="I58" i="19"/>
  <c r="J58" i="19" s="1"/>
  <c r="K58" i="19" s="1"/>
  <c r="L58" i="19" s="1"/>
  <c r="M58" i="19" s="1"/>
  <c r="I57" i="19"/>
  <c r="J57" i="19" s="1"/>
  <c r="K57" i="19" s="1"/>
  <c r="L57" i="19" s="1"/>
  <c r="M57" i="19" s="1"/>
  <c r="I56" i="19"/>
  <c r="H55" i="19"/>
  <c r="H54" i="19" s="1"/>
  <c r="F28" i="20" s="1"/>
  <c r="G55" i="19"/>
  <c r="G54" i="19" s="1"/>
  <c r="E28" i="20" s="1"/>
  <c r="F55" i="19"/>
  <c r="F54" i="19" s="1"/>
  <c r="D28" i="20" s="1"/>
  <c r="I53" i="19"/>
  <c r="J53" i="19" s="1"/>
  <c r="K53" i="19" s="1"/>
  <c r="L53" i="19" s="1"/>
  <c r="M53" i="19" s="1"/>
  <c r="I52" i="19"/>
  <c r="J52" i="19" s="1"/>
  <c r="K52" i="19" s="1"/>
  <c r="L52" i="19" s="1"/>
  <c r="M52" i="19" s="1"/>
  <c r="I51" i="19"/>
  <c r="J51" i="19" s="1"/>
  <c r="K51" i="19" s="1"/>
  <c r="L51" i="19" s="1"/>
  <c r="M51" i="19" s="1"/>
  <c r="I50" i="19"/>
  <c r="J50" i="19" s="1"/>
  <c r="K50" i="19" s="1"/>
  <c r="L50" i="19" s="1"/>
  <c r="M50" i="19" s="1"/>
  <c r="I49" i="19"/>
  <c r="J49" i="19" s="1"/>
  <c r="K49" i="19" s="1"/>
  <c r="L49" i="19" s="1"/>
  <c r="M49" i="19" s="1"/>
  <c r="I48" i="19"/>
  <c r="J48" i="19" s="1"/>
  <c r="K48" i="19" s="1"/>
  <c r="L48" i="19" s="1"/>
  <c r="M48" i="19" s="1"/>
  <c r="I47" i="19"/>
  <c r="J47" i="19" s="1"/>
  <c r="K47" i="19" s="1"/>
  <c r="L47" i="19" s="1"/>
  <c r="I46" i="19"/>
  <c r="J46" i="19" s="1"/>
  <c r="K46" i="19" s="1"/>
  <c r="L46" i="19" s="1"/>
  <c r="M46" i="19" s="1"/>
  <c r="I45" i="19"/>
  <c r="J45" i="19" s="1"/>
  <c r="K45" i="19" s="1"/>
  <c r="L45" i="19" s="1"/>
  <c r="M45" i="19" s="1"/>
  <c r="I44" i="19"/>
  <c r="J44" i="19" s="1"/>
  <c r="K44" i="19" s="1"/>
  <c r="L44" i="19" s="1"/>
  <c r="M44" i="19" s="1"/>
  <c r="I43" i="19"/>
  <c r="I42" i="19"/>
  <c r="J42" i="19" s="1"/>
  <c r="K42" i="19" s="1"/>
  <c r="H41" i="19"/>
  <c r="H40" i="19" s="1"/>
  <c r="F25" i="20" s="1"/>
  <c r="G41" i="19"/>
  <c r="G40" i="19" s="1"/>
  <c r="E25" i="20" s="1"/>
  <c r="F41" i="19"/>
  <c r="F40" i="19" s="1"/>
  <c r="D25" i="20" s="1"/>
  <c r="I39" i="19"/>
  <c r="I38" i="19"/>
  <c r="J38" i="19" s="1"/>
  <c r="H37" i="19"/>
  <c r="H36" i="19" s="1"/>
  <c r="F23" i="20" s="1"/>
  <c r="G37" i="19"/>
  <c r="G36" i="19" s="1"/>
  <c r="E23" i="20" s="1"/>
  <c r="F37" i="19"/>
  <c r="N35" i="19"/>
  <c r="I34" i="19"/>
  <c r="J34" i="19" s="1"/>
  <c r="K34" i="19" s="1"/>
  <c r="L34" i="19" s="1"/>
  <c r="M34" i="19" s="1"/>
  <c r="I33" i="19"/>
  <c r="J33" i="19" s="1"/>
  <c r="K33" i="19" s="1"/>
  <c r="L33" i="19" s="1"/>
  <c r="M33" i="19" s="1"/>
  <c r="I32" i="19"/>
  <c r="J32" i="19" s="1"/>
  <c r="K32" i="19" s="1"/>
  <c r="L32" i="19" s="1"/>
  <c r="M32" i="19" s="1"/>
  <c r="I31" i="19"/>
  <c r="J31" i="19" s="1"/>
  <c r="K31" i="19" s="1"/>
  <c r="L31" i="19" s="1"/>
  <c r="M31" i="19" s="1"/>
  <c r="I30" i="19"/>
  <c r="H28" i="19"/>
  <c r="F20" i="20" s="1"/>
  <c r="G28" i="19"/>
  <c r="E20" i="20" s="1"/>
  <c r="F28" i="19"/>
  <c r="D20" i="20" s="1"/>
  <c r="I27" i="19"/>
  <c r="J27" i="19" s="1"/>
  <c r="H26" i="19"/>
  <c r="H25" i="19" s="1"/>
  <c r="F18" i="20" s="1"/>
  <c r="G26" i="19"/>
  <c r="G25" i="19" s="1"/>
  <c r="E18" i="20" s="1"/>
  <c r="F26" i="19"/>
  <c r="F25" i="19" s="1"/>
  <c r="D18" i="20" s="1"/>
  <c r="I24" i="19"/>
  <c r="J24" i="19" s="1"/>
  <c r="I23" i="19"/>
  <c r="I22" i="19" s="1"/>
  <c r="G16" i="20" s="1"/>
  <c r="H23" i="19"/>
  <c r="H22" i="19" s="1"/>
  <c r="F16" i="20" s="1"/>
  <c r="G23" i="19"/>
  <c r="G22" i="19" s="1"/>
  <c r="E16" i="20" s="1"/>
  <c r="F23" i="19"/>
  <c r="F22" i="19" s="1"/>
  <c r="D16" i="20" s="1"/>
  <c r="I21" i="19"/>
  <c r="J21" i="19" s="1"/>
  <c r="K21" i="19" s="1"/>
  <c r="L21" i="19" s="1"/>
  <c r="M21" i="19" s="1"/>
  <c r="I20" i="19"/>
  <c r="J20" i="19" s="1"/>
  <c r="K20" i="19" s="1"/>
  <c r="L20" i="19" s="1"/>
  <c r="M20" i="19" s="1"/>
  <c r="N20" i="19" s="1"/>
  <c r="I19" i="19"/>
  <c r="J19" i="19" s="1"/>
  <c r="K19" i="19" s="1"/>
  <c r="L19" i="19" s="1"/>
  <c r="M19" i="19" s="1"/>
  <c r="I18" i="19"/>
  <c r="H17" i="19"/>
  <c r="H16" i="19" s="1"/>
  <c r="F13" i="20" s="1"/>
  <c r="G17" i="19"/>
  <c r="G16" i="19" s="1"/>
  <c r="E13" i="20" s="1"/>
  <c r="F17" i="19"/>
  <c r="F16" i="19" s="1"/>
  <c r="D13" i="20" s="1"/>
  <c r="I15" i="19"/>
  <c r="J15" i="19" s="1"/>
  <c r="K15" i="19" s="1"/>
  <c r="L15" i="19" s="1"/>
  <c r="M15" i="19" s="1"/>
  <c r="N15" i="19" s="1"/>
  <c r="I14" i="19"/>
  <c r="J14" i="19" s="1"/>
  <c r="K14" i="19" s="1"/>
  <c r="L14" i="19" s="1"/>
  <c r="M14" i="19" s="1"/>
  <c r="I13" i="19"/>
  <c r="J13" i="19" s="1"/>
  <c r="K13" i="19" s="1"/>
  <c r="L13" i="19" s="1"/>
  <c r="M13" i="19" s="1"/>
  <c r="N13" i="19" s="1"/>
  <c r="I12" i="19"/>
  <c r="J12" i="19" s="1"/>
  <c r="H11" i="19"/>
  <c r="G11" i="19"/>
  <c r="F11" i="19"/>
  <c r="F10" i="19" s="1"/>
  <c r="D10" i="20" s="1"/>
  <c r="M9" i="19"/>
  <c r="K9" i="20" s="1"/>
  <c r="L9" i="19"/>
  <c r="J9" i="20" s="1"/>
  <c r="K9" i="19"/>
  <c r="I9" i="20" s="1"/>
  <c r="J9" i="19"/>
  <c r="H9" i="20" s="1"/>
  <c r="I9" i="19"/>
  <c r="G9" i="20" s="1"/>
  <c r="H9" i="19"/>
  <c r="F9" i="20" s="1"/>
  <c r="G9" i="19"/>
  <c r="E9" i="20" s="1"/>
  <c r="F9" i="19"/>
  <c r="D9" i="20" s="1"/>
  <c r="H8" i="19"/>
  <c r="G8" i="19"/>
  <c r="F8" i="19"/>
  <c r="F94" i="19" l="1"/>
  <c r="J133" i="19"/>
  <c r="K133" i="19" s="1"/>
  <c r="L133" i="19" s="1"/>
  <c r="M133" i="19" s="1"/>
  <c r="I131" i="19"/>
  <c r="I130" i="19" s="1"/>
  <c r="G57" i="20" s="1"/>
  <c r="F131" i="19"/>
  <c r="I8" i="19"/>
  <c r="I55" i="19"/>
  <c r="I54" i="19" s="1"/>
  <c r="G28" i="20" s="1"/>
  <c r="F93" i="19"/>
  <c r="D44" i="20" s="1"/>
  <c r="J30" i="19"/>
  <c r="J29" i="19" s="1"/>
  <c r="J28" i="19" s="1"/>
  <c r="H20" i="20" s="1"/>
  <c r="I29" i="19"/>
  <c r="I28" i="19" s="1"/>
  <c r="G20" i="20" s="1"/>
  <c r="I37" i="19"/>
  <c r="I36" i="19" s="1"/>
  <c r="G23" i="20" s="1"/>
  <c r="I41" i="19"/>
  <c r="I40" i="19" s="1"/>
  <c r="G25" i="20" s="1"/>
  <c r="J56" i="19"/>
  <c r="J55" i="19" s="1"/>
  <c r="J54" i="19" s="1"/>
  <c r="H28" i="20" s="1"/>
  <c r="N9" i="19"/>
  <c r="L9" i="20" s="1"/>
  <c r="J149" i="19"/>
  <c r="K149" i="19" s="1"/>
  <c r="L149" i="19" s="1"/>
  <c r="M149" i="19" s="1"/>
  <c r="L56" i="20"/>
  <c r="I26" i="19"/>
  <c r="I25" i="19" s="1"/>
  <c r="G18" i="20" s="1"/>
  <c r="K180" i="19"/>
  <c r="L180" i="19" s="1"/>
  <c r="L179" i="19" s="1"/>
  <c r="L178" i="19" s="1"/>
  <c r="J80" i="20" s="1"/>
  <c r="I61" i="19"/>
  <c r="I60" i="19" s="1"/>
  <c r="G30" i="20" s="1"/>
  <c r="M86" i="19"/>
  <c r="N86" i="19" s="1"/>
  <c r="L42" i="19"/>
  <c r="J29" i="20"/>
  <c r="K29" i="20" s="1"/>
  <c r="K82" i="19"/>
  <c r="L82" i="19" s="1"/>
  <c r="M82" i="19" s="1"/>
  <c r="K79" i="19"/>
  <c r="L79" i="19" s="1"/>
  <c r="M79" i="19" s="1"/>
  <c r="K62" i="19"/>
  <c r="J61" i="19"/>
  <c r="J60" i="19" s="1"/>
  <c r="H30" i="20" s="1"/>
  <c r="L38" i="20"/>
  <c r="K56" i="19"/>
  <c r="J68" i="19"/>
  <c r="J73" i="19"/>
  <c r="I88" i="19"/>
  <c r="I87" i="19" s="1"/>
  <c r="G42" i="20" s="1"/>
  <c r="N168" i="19"/>
  <c r="I174" i="19"/>
  <c r="I173" i="19" s="1"/>
  <c r="G77" i="20" s="1"/>
  <c r="L17" i="20"/>
  <c r="G59" i="20"/>
  <c r="H59" i="20" s="1"/>
  <c r="I59" i="20" s="1"/>
  <c r="J59" i="20" s="1"/>
  <c r="K59" i="20" s="1"/>
  <c r="J43" i="19"/>
  <c r="I17" i="19"/>
  <c r="I16" i="19" s="1"/>
  <c r="G13" i="20" s="1"/>
  <c r="N34" i="19"/>
  <c r="J39" i="19"/>
  <c r="K39" i="19" s="1"/>
  <c r="L39" i="19" s="1"/>
  <c r="M39" i="19" s="1"/>
  <c r="I126" i="19"/>
  <c r="I125" i="19" s="1"/>
  <c r="G52" i="20" s="1"/>
  <c r="L22" i="20"/>
  <c r="L51" i="20"/>
  <c r="L60" i="20"/>
  <c r="I11" i="19"/>
  <c r="I10" i="19" s="1"/>
  <c r="G10" i="20" s="1"/>
  <c r="N32" i="19"/>
  <c r="K38" i="19"/>
  <c r="N103" i="19"/>
  <c r="L47" i="20"/>
  <c r="N76" i="19"/>
  <c r="N84" i="19"/>
  <c r="N118" i="19"/>
  <c r="L36" i="20"/>
  <c r="K97" i="19"/>
  <c r="L97" i="19" s="1"/>
  <c r="M97" i="19" s="1"/>
  <c r="K24" i="19"/>
  <c r="J23" i="19"/>
  <c r="J22" i="19" s="1"/>
  <c r="H16" i="20" s="1"/>
  <c r="I75" i="19"/>
  <c r="I74" i="19" s="1"/>
  <c r="G39" i="20" s="1"/>
  <c r="J77" i="19"/>
  <c r="J109" i="19"/>
  <c r="K109" i="19" s="1"/>
  <c r="L109" i="19" s="1"/>
  <c r="M109" i="19" s="1"/>
  <c r="I147" i="19"/>
  <c r="I146" i="19" s="1"/>
  <c r="G61" i="20" s="1"/>
  <c r="J148" i="19"/>
  <c r="K12" i="19"/>
  <c r="J11" i="19"/>
  <c r="M42" i="19"/>
  <c r="M69" i="19"/>
  <c r="N69" i="19" s="1"/>
  <c r="F71" i="19"/>
  <c r="D37" i="20" s="1"/>
  <c r="K89" i="19"/>
  <c r="J88" i="19"/>
  <c r="J87" i="19" s="1"/>
  <c r="H42" i="20" s="1"/>
  <c r="M110" i="19"/>
  <c r="N110" i="19" s="1"/>
  <c r="K141" i="19"/>
  <c r="L141" i="19" s="1"/>
  <c r="M141" i="19" s="1"/>
  <c r="G10" i="19"/>
  <c r="G7" i="19"/>
  <c r="N19" i="19"/>
  <c r="N21" i="19"/>
  <c r="N31" i="19"/>
  <c r="N33" i="19"/>
  <c r="N46" i="19"/>
  <c r="M47" i="19"/>
  <c r="N47" i="19" s="1"/>
  <c r="N52" i="19"/>
  <c r="N59" i="19"/>
  <c r="K78" i="19"/>
  <c r="L78" i="19" s="1"/>
  <c r="M78" i="19" s="1"/>
  <c r="J80" i="19"/>
  <c r="K80" i="19" s="1"/>
  <c r="L80" i="19" s="1"/>
  <c r="M80" i="19" s="1"/>
  <c r="J85" i="19"/>
  <c r="K85" i="19" s="1"/>
  <c r="L85" i="19" s="1"/>
  <c r="M85" i="19" s="1"/>
  <c r="J111" i="19"/>
  <c r="K111" i="19" s="1"/>
  <c r="L111" i="19" s="1"/>
  <c r="M111" i="19" s="1"/>
  <c r="J183" i="19"/>
  <c r="I182" i="19"/>
  <c r="I181" i="19" s="1"/>
  <c r="G82" i="20" s="1"/>
  <c r="N49" i="19"/>
  <c r="K27" i="19"/>
  <c r="J26" i="19"/>
  <c r="J25" i="19" s="1"/>
  <c r="H18" i="20" s="1"/>
  <c r="N48" i="19"/>
  <c r="N53" i="19"/>
  <c r="L123" i="19"/>
  <c r="M123" i="19" s="1"/>
  <c r="H10" i="19"/>
  <c r="H7" i="19"/>
  <c r="N14" i="19"/>
  <c r="N45" i="19"/>
  <c r="N51" i="19"/>
  <c r="N58" i="19"/>
  <c r="N65" i="19"/>
  <c r="K92" i="19"/>
  <c r="L92" i="19" s="1"/>
  <c r="M92" i="19" s="1"/>
  <c r="M112" i="19"/>
  <c r="N112" i="19" s="1"/>
  <c r="K132" i="19"/>
  <c r="M160" i="19"/>
  <c r="N160" i="19"/>
  <c r="M63" i="19"/>
  <c r="N63" i="19" s="1"/>
  <c r="F36" i="19"/>
  <c r="D23" i="20" s="1"/>
  <c r="N44" i="19"/>
  <c r="N50" i="19"/>
  <c r="N57" i="19"/>
  <c r="N64" i="19"/>
  <c r="K81" i="19"/>
  <c r="L81" i="19" s="1"/>
  <c r="M81" i="19" s="1"/>
  <c r="J83" i="19"/>
  <c r="K83" i="19" s="1"/>
  <c r="L83" i="19" s="1"/>
  <c r="M83" i="19" s="1"/>
  <c r="K95" i="19"/>
  <c r="J139" i="19"/>
  <c r="K139" i="19" s="1"/>
  <c r="L139" i="19" s="1"/>
  <c r="M139" i="19" s="1"/>
  <c r="N104" i="19"/>
  <c r="J99" i="19"/>
  <c r="K99" i="19" s="1"/>
  <c r="L99" i="19" s="1"/>
  <c r="M99" i="19" s="1"/>
  <c r="I94" i="19"/>
  <c r="I93" i="19" s="1"/>
  <c r="G44" i="20" s="1"/>
  <c r="J101" i="19"/>
  <c r="K101" i="19" s="1"/>
  <c r="L101" i="19" s="1"/>
  <c r="M101" i="19" s="1"/>
  <c r="N119" i="19"/>
  <c r="N121" i="19"/>
  <c r="J152" i="19"/>
  <c r="I151" i="19"/>
  <c r="I150" i="19" s="1"/>
  <c r="G63" i="20" s="1"/>
  <c r="J159" i="19"/>
  <c r="I158" i="19"/>
  <c r="I157" i="19" s="1"/>
  <c r="G69" i="20" s="1"/>
  <c r="N167" i="19"/>
  <c r="L177" i="19"/>
  <c r="M177" i="19" s="1"/>
  <c r="I21" i="20"/>
  <c r="J21" i="20" s="1"/>
  <c r="K21" i="20" s="1"/>
  <c r="H62" i="20"/>
  <c r="I62" i="20" s="1"/>
  <c r="J62" i="20" s="1"/>
  <c r="K62" i="20" s="1"/>
  <c r="H68" i="20"/>
  <c r="I68" i="20" s="1"/>
  <c r="J68" i="20" s="1"/>
  <c r="K68" i="20" s="1"/>
  <c r="J18" i="19"/>
  <c r="K91" i="19"/>
  <c r="L91" i="19" s="1"/>
  <c r="M91" i="19" s="1"/>
  <c r="J106" i="19"/>
  <c r="K106" i="19" s="1"/>
  <c r="L106" i="19" s="1"/>
  <c r="M106" i="19" s="1"/>
  <c r="J108" i="19"/>
  <c r="K108" i="19" s="1"/>
  <c r="L108" i="19" s="1"/>
  <c r="M108" i="19" s="1"/>
  <c r="L117" i="19"/>
  <c r="M117" i="19" s="1"/>
  <c r="N163" i="19"/>
  <c r="M175" i="19"/>
  <c r="L19" i="20"/>
  <c r="L58" i="20"/>
  <c r="H70" i="20"/>
  <c r="I70" i="20" s="1"/>
  <c r="J70" i="20" s="1"/>
  <c r="K70" i="20" s="1"/>
  <c r="J171" i="19"/>
  <c r="I170" i="19"/>
  <c r="I169" i="19" s="1"/>
  <c r="G75" i="20" s="1"/>
  <c r="K96" i="19"/>
  <c r="L96" i="19" s="1"/>
  <c r="M96" i="19" s="1"/>
  <c r="K98" i="19"/>
  <c r="L98" i="19" s="1"/>
  <c r="M98" i="19" s="1"/>
  <c r="N120" i="19"/>
  <c r="N122" i="19"/>
  <c r="N138" i="19"/>
  <c r="N143" i="19"/>
  <c r="J166" i="19"/>
  <c r="I165" i="19"/>
  <c r="I164" i="19" s="1"/>
  <c r="G72" i="20" s="1"/>
  <c r="N172" i="19"/>
  <c r="L15" i="20"/>
  <c r="J142" i="19"/>
  <c r="K142" i="19" s="1"/>
  <c r="L142" i="19" s="1"/>
  <c r="M142" i="19" s="1"/>
  <c r="I24" i="20"/>
  <c r="J24" i="20" s="1"/>
  <c r="K24" i="20" s="1"/>
  <c r="K90" i="19"/>
  <c r="L90" i="19" s="1"/>
  <c r="M90" i="19" s="1"/>
  <c r="N90" i="19"/>
  <c r="J100" i="19"/>
  <c r="K100" i="19" s="1"/>
  <c r="L100" i="19" s="1"/>
  <c r="M100" i="19" s="1"/>
  <c r="J102" i="19"/>
  <c r="K102" i="19" s="1"/>
  <c r="L102" i="19" s="1"/>
  <c r="M102" i="19" s="1"/>
  <c r="N105" i="19"/>
  <c r="N107" i="19"/>
  <c r="J116" i="19"/>
  <c r="I115" i="19"/>
  <c r="I114" i="19" s="1"/>
  <c r="G48" i="20" s="1"/>
  <c r="J134" i="19"/>
  <c r="K134" i="19" s="1"/>
  <c r="L134" i="19" s="1"/>
  <c r="M134" i="19" s="1"/>
  <c r="J156" i="19"/>
  <c r="I155" i="19"/>
  <c r="I154" i="19" s="1"/>
  <c r="G67" i="20" s="1"/>
  <c r="L162" i="19"/>
  <c r="M162" i="19" s="1"/>
  <c r="H73" i="20"/>
  <c r="I73" i="20" s="1"/>
  <c r="J73" i="20" s="1"/>
  <c r="K73" i="20" s="1"/>
  <c r="L73" i="20"/>
  <c r="J161" i="19"/>
  <c r="K161" i="19" s="1"/>
  <c r="L161" i="19" s="1"/>
  <c r="M161" i="19" s="1"/>
  <c r="J176" i="19"/>
  <c r="K176" i="19" s="1"/>
  <c r="D8" i="20"/>
  <c r="L46" i="20"/>
  <c r="H65" i="20"/>
  <c r="I65" i="20" s="1"/>
  <c r="J65" i="20" s="1"/>
  <c r="K65" i="20" s="1"/>
  <c r="L65" i="20"/>
  <c r="J126" i="19"/>
  <c r="J125" i="19" s="1"/>
  <c r="H52" i="20" s="1"/>
  <c r="K127" i="19"/>
  <c r="N133" i="19"/>
  <c r="N136" i="19"/>
  <c r="J137" i="19"/>
  <c r="K137" i="19" s="1"/>
  <c r="L137" i="19" s="1"/>
  <c r="M137" i="19" s="1"/>
  <c r="J140" i="19"/>
  <c r="K140" i="19" s="1"/>
  <c r="L140" i="19" s="1"/>
  <c r="M140" i="19" s="1"/>
  <c r="J144" i="19"/>
  <c r="L14" i="20"/>
  <c r="I40" i="20"/>
  <c r="J40" i="20" s="1"/>
  <c r="K40" i="20" s="1"/>
  <c r="J54" i="20"/>
  <c r="K54" i="20" s="1"/>
  <c r="H83" i="20"/>
  <c r="I83" i="20" s="1"/>
  <c r="J83" i="20" s="1"/>
  <c r="K83" i="20" s="1"/>
  <c r="J35" i="20"/>
  <c r="K35" i="20" s="1"/>
  <c r="H78" i="20"/>
  <c r="I78" i="20" s="1"/>
  <c r="J78" i="20" s="1"/>
  <c r="K78" i="20" s="1"/>
  <c r="H79" i="20"/>
  <c r="I79" i="20" s="1"/>
  <c r="J79" i="20" s="1"/>
  <c r="K79" i="20" s="1"/>
  <c r="L79" i="20"/>
  <c r="L41" i="20"/>
  <c r="H45" i="20"/>
  <c r="I45" i="20" s="1"/>
  <c r="J45" i="20" s="1"/>
  <c r="K45" i="20" s="1"/>
  <c r="G7" i="20"/>
  <c r="H7" i="20" s="1"/>
  <c r="I7" i="20" s="1"/>
  <c r="J7" i="20" s="1"/>
  <c r="K7" i="20" s="1"/>
  <c r="L11" i="20"/>
  <c r="L27" i="20"/>
  <c r="L32" i="20"/>
  <c r="H74" i="20"/>
  <c r="I74" i="20" s="1"/>
  <c r="J74" i="20" s="1"/>
  <c r="K74" i="20" s="1"/>
  <c r="L74" i="20"/>
  <c r="L84" i="20"/>
  <c r="G8" i="20"/>
  <c r="H8" i="20" s="1"/>
  <c r="I8" i="20" s="1"/>
  <c r="J8" i="20" s="1"/>
  <c r="K8" i="20" s="1"/>
  <c r="H43" i="20"/>
  <c r="I43" i="20" s="1"/>
  <c r="J43" i="20" s="1"/>
  <c r="K43" i="20" s="1"/>
  <c r="L66" i="20"/>
  <c r="H71" i="20"/>
  <c r="I71" i="20" s="1"/>
  <c r="J71" i="20" s="1"/>
  <c r="K71" i="20" s="1"/>
  <c r="H76" i="20"/>
  <c r="I76" i="20" s="1"/>
  <c r="J76" i="20" s="1"/>
  <c r="K76" i="20" s="1"/>
  <c r="H81" i="20"/>
  <c r="I81" i="20" s="1"/>
  <c r="J81" i="20" s="1"/>
  <c r="K81" i="20" s="1"/>
  <c r="H64" i="20"/>
  <c r="I64" i="20" s="1"/>
  <c r="J64" i="20" s="1"/>
  <c r="K64" i="20" s="1"/>
  <c r="L64" i="20"/>
  <c r="L68" i="20" l="1"/>
  <c r="N97" i="19"/>
  <c r="J131" i="19"/>
  <c r="J130" i="19" s="1"/>
  <c r="H57" i="20" s="1"/>
  <c r="K131" i="19"/>
  <c r="K179" i="19"/>
  <c r="K178" i="19" s="1"/>
  <c r="I80" i="20" s="1"/>
  <c r="J37" i="19"/>
  <c r="J36" i="19" s="1"/>
  <c r="H23" i="20" s="1"/>
  <c r="F130" i="19"/>
  <c r="F6" i="19" s="1"/>
  <c r="D6" i="20" s="1"/>
  <c r="F7" i="19"/>
  <c r="N85" i="19"/>
  <c r="L24" i="20"/>
  <c r="L29" i="20"/>
  <c r="N162" i="19"/>
  <c r="M180" i="19"/>
  <c r="N141" i="19"/>
  <c r="N79" i="19"/>
  <c r="N177" i="19"/>
  <c r="N82" i="19"/>
  <c r="N149" i="19"/>
  <c r="N135" i="19"/>
  <c r="K30" i="19"/>
  <c r="K29" i="19" s="1"/>
  <c r="N123" i="19"/>
  <c r="K43" i="19"/>
  <c r="J41" i="19"/>
  <c r="J40" i="19" s="1"/>
  <c r="H25" i="20" s="1"/>
  <c r="L76" i="20"/>
  <c r="N137" i="19"/>
  <c r="N98" i="19"/>
  <c r="N81" i="19"/>
  <c r="K55" i="19"/>
  <c r="K54" i="19" s="1"/>
  <c r="I28" i="20" s="1"/>
  <c r="L56" i="19"/>
  <c r="L62" i="19"/>
  <c r="K61" i="19"/>
  <c r="K60" i="19" s="1"/>
  <c r="I30" i="20" s="1"/>
  <c r="L81" i="20"/>
  <c r="N78" i="19"/>
  <c r="J72" i="19"/>
  <c r="J71" i="19" s="1"/>
  <c r="H37" i="20" s="1"/>
  <c r="K73" i="19"/>
  <c r="L38" i="19"/>
  <c r="K37" i="19"/>
  <c r="K36" i="19" s="1"/>
  <c r="I23" i="20" s="1"/>
  <c r="J67" i="19"/>
  <c r="J66" i="19" s="1"/>
  <c r="H33" i="20" s="1"/>
  <c r="K68" i="19"/>
  <c r="L59" i="20"/>
  <c r="N134" i="19"/>
  <c r="N96" i="19"/>
  <c r="N91" i="19"/>
  <c r="N101" i="19"/>
  <c r="N92" i="19"/>
  <c r="N111" i="19"/>
  <c r="N42" i="19"/>
  <c r="L12" i="19"/>
  <c r="K11" i="19"/>
  <c r="L24" i="19"/>
  <c r="K23" i="19"/>
  <c r="K22" i="19" s="1"/>
  <c r="I16" i="20" s="1"/>
  <c r="J174" i="19"/>
  <c r="J173" i="19" s="1"/>
  <c r="H77" i="20" s="1"/>
  <c r="N180" i="19"/>
  <c r="N179" i="19" s="1"/>
  <c r="N178" i="19" s="1"/>
  <c r="L80" i="20" s="1"/>
  <c r="M179" i="19"/>
  <c r="M178" i="19" s="1"/>
  <c r="K80" i="20" s="1"/>
  <c r="J170" i="19"/>
  <c r="J169" i="19" s="1"/>
  <c r="H75" i="20" s="1"/>
  <c r="K171" i="19"/>
  <c r="L62" i="20"/>
  <c r="N117" i="19"/>
  <c r="N139" i="19"/>
  <c r="N39" i="19"/>
  <c r="K148" i="19"/>
  <c r="J147" i="19"/>
  <c r="J146" i="19" s="1"/>
  <c r="H61" i="20" s="1"/>
  <c r="K77" i="19"/>
  <c r="J75" i="19"/>
  <c r="J74" i="19" s="1"/>
  <c r="H39" i="20" s="1"/>
  <c r="L71" i="20"/>
  <c r="L127" i="19"/>
  <c r="K126" i="19"/>
  <c r="K125" i="19" s="1"/>
  <c r="I52" i="20" s="1"/>
  <c r="L40" i="20"/>
  <c r="J155" i="19"/>
  <c r="J154" i="19" s="1"/>
  <c r="H67" i="20" s="1"/>
  <c r="K156" i="19"/>
  <c r="N175" i="19"/>
  <c r="N108" i="19"/>
  <c r="J94" i="19"/>
  <c r="J93" i="19" s="1"/>
  <c r="H44" i="20" s="1"/>
  <c r="F10" i="20"/>
  <c r="H6" i="19"/>
  <c r="F6" i="20" s="1"/>
  <c r="L45" i="20"/>
  <c r="L78" i="20"/>
  <c r="L83" i="20"/>
  <c r="K144" i="19"/>
  <c r="J8" i="19"/>
  <c r="N102" i="19"/>
  <c r="N142" i="19"/>
  <c r="L70" i="20"/>
  <c r="N140" i="19"/>
  <c r="K18" i="19"/>
  <c r="J17" i="19"/>
  <c r="J16" i="19" s="1"/>
  <c r="H13" i="20" s="1"/>
  <c r="L21" i="20"/>
  <c r="J158" i="19"/>
  <c r="J157" i="19" s="1"/>
  <c r="H69" i="20" s="1"/>
  <c r="K159" i="19"/>
  <c r="N106" i="19"/>
  <c r="I6" i="19"/>
  <c r="G6" i="20" s="1"/>
  <c r="J182" i="19"/>
  <c r="J181" i="19" s="1"/>
  <c r="H82" i="20" s="1"/>
  <c r="K183" i="19"/>
  <c r="N80" i="19"/>
  <c r="E10" i="20"/>
  <c r="G6" i="19"/>
  <c r="E6" i="20" s="1"/>
  <c r="K88" i="19"/>
  <c r="K87" i="19" s="1"/>
  <c r="I42" i="20" s="1"/>
  <c r="L89" i="19"/>
  <c r="L7" i="20"/>
  <c r="J165" i="19"/>
  <c r="J164" i="19" s="1"/>
  <c r="H72" i="20" s="1"/>
  <c r="K166" i="19"/>
  <c r="J115" i="19"/>
  <c r="J114" i="19" s="1"/>
  <c r="H48" i="20" s="1"/>
  <c r="K116" i="19"/>
  <c r="L176" i="19"/>
  <c r="K174" i="19"/>
  <c r="K173" i="19" s="1"/>
  <c r="I77" i="20" s="1"/>
  <c r="I7" i="19"/>
  <c r="K94" i="19"/>
  <c r="K93" i="19" s="1"/>
  <c r="I44" i="20" s="1"/>
  <c r="L95" i="19"/>
  <c r="L132" i="19"/>
  <c r="L131" i="19" s="1"/>
  <c r="K28" i="19"/>
  <c r="I20" i="20" s="1"/>
  <c r="L43" i="20"/>
  <c r="L35" i="20"/>
  <c r="L54" i="20"/>
  <c r="N161" i="19"/>
  <c r="N100" i="19"/>
  <c r="K152" i="19"/>
  <c r="J151" i="19"/>
  <c r="J150" i="19" s="1"/>
  <c r="H63" i="20" s="1"/>
  <c r="N99" i="19"/>
  <c r="N83" i="19"/>
  <c r="L27" i="19"/>
  <c r="K26" i="19"/>
  <c r="K25" i="19" s="1"/>
  <c r="I18" i="20" s="1"/>
  <c r="J10" i="19"/>
  <c r="N109" i="19"/>
  <c r="K130" i="19" l="1"/>
  <c r="I57" i="20" s="1"/>
  <c r="D57" i="20"/>
  <c r="L30" i="19"/>
  <c r="L29" i="19" s="1"/>
  <c r="K72" i="19"/>
  <c r="L73" i="19"/>
  <c r="L61" i="19"/>
  <c r="L60" i="19" s="1"/>
  <c r="J30" i="20" s="1"/>
  <c r="M62" i="19"/>
  <c r="K67" i="19"/>
  <c r="K66" i="19" s="1"/>
  <c r="I33" i="20" s="1"/>
  <c r="L68" i="19"/>
  <c r="L43" i="19"/>
  <c r="K41" i="19"/>
  <c r="K40" i="19" s="1"/>
  <c r="I25" i="20" s="1"/>
  <c r="M56" i="19"/>
  <c r="L55" i="19"/>
  <c r="L54" i="19" s="1"/>
  <c r="J28" i="20" s="1"/>
  <c r="L8" i="20"/>
  <c r="M38" i="19"/>
  <c r="M37" i="19" s="1"/>
  <c r="M36" i="19" s="1"/>
  <c r="K23" i="20" s="1"/>
  <c r="L37" i="19"/>
  <c r="L36" i="19" s="1"/>
  <c r="J23" i="20" s="1"/>
  <c r="L159" i="19"/>
  <c r="K158" i="19"/>
  <c r="K157" i="19" s="1"/>
  <c r="I69" i="20" s="1"/>
  <c r="L116" i="19"/>
  <c r="K115" i="19"/>
  <c r="K182" i="19"/>
  <c r="K181" i="19" s="1"/>
  <c r="I82" i="20" s="1"/>
  <c r="L183" i="19"/>
  <c r="L156" i="19"/>
  <c r="K155" i="19"/>
  <c r="K154" i="19" s="1"/>
  <c r="I67" i="20" s="1"/>
  <c r="L11" i="19"/>
  <c r="M12" i="19"/>
  <c r="M11" i="19" s="1"/>
  <c r="L144" i="19"/>
  <c r="L130" i="19" s="1"/>
  <c r="J57" i="20" s="1"/>
  <c r="K8" i="19"/>
  <c r="M89" i="19"/>
  <c r="M88" i="19" s="1"/>
  <c r="M87" i="19" s="1"/>
  <c r="K42" i="20" s="1"/>
  <c r="L88" i="19"/>
  <c r="L87" i="19" s="1"/>
  <c r="J42" i="20" s="1"/>
  <c r="L77" i="19"/>
  <c r="K75" i="19"/>
  <c r="K74" i="19" s="1"/>
  <c r="I39" i="20" s="1"/>
  <c r="H10" i="20"/>
  <c r="J6" i="19"/>
  <c r="H6" i="20" s="1"/>
  <c r="L18" i="19"/>
  <c r="K17" i="19"/>
  <c r="K16" i="19" s="1"/>
  <c r="I13" i="20" s="1"/>
  <c r="L126" i="19"/>
  <c r="L125" i="19" s="1"/>
  <c r="J52" i="20" s="1"/>
  <c r="M127" i="19"/>
  <c r="M126" i="19" s="1"/>
  <c r="M125" i="19" s="1"/>
  <c r="K52" i="20" s="1"/>
  <c r="N127" i="19"/>
  <c r="N126" i="19" s="1"/>
  <c r="N125" i="19" s="1"/>
  <c r="L52" i="20" s="1"/>
  <c r="J7" i="19"/>
  <c r="K10" i="19"/>
  <c r="K151" i="19"/>
  <c r="K150" i="19" s="1"/>
  <c r="I63" i="20" s="1"/>
  <c r="L152" i="19"/>
  <c r="L28" i="19"/>
  <c r="J20" i="20" s="1"/>
  <c r="M30" i="19"/>
  <c r="M29" i="19" s="1"/>
  <c r="K165" i="19"/>
  <c r="K164" i="19" s="1"/>
  <c r="I72" i="20" s="1"/>
  <c r="L166" i="19"/>
  <c r="M176" i="19"/>
  <c r="M174" i="19" s="1"/>
  <c r="M173" i="19" s="1"/>
  <c r="K77" i="20" s="1"/>
  <c r="L174" i="19"/>
  <c r="L173" i="19" s="1"/>
  <c r="J77" i="20" s="1"/>
  <c r="L94" i="19"/>
  <c r="L93" i="19" s="1"/>
  <c r="J44" i="20" s="1"/>
  <c r="M95" i="19"/>
  <c r="M94" i="19" s="1"/>
  <c r="M93" i="19" s="1"/>
  <c r="K44" i="20" s="1"/>
  <c r="L26" i="19"/>
  <c r="L25" i="19" s="1"/>
  <c r="J18" i="20" s="1"/>
  <c r="M27" i="19"/>
  <c r="M26" i="19" s="1"/>
  <c r="M25" i="19" s="1"/>
  <c r="K18" i="20" s="1"/>
  <c r="M132" i="19"/>
  <c r="M131" i="19" s="1"/>
  <c r="K147" i="19"/>
  <c r="K146" i="19" s="1"/>
  <c r="I61" i="20" s="1"/>
  <c r="L148" i="19"/>
  <c r="L171" i="19"/>
  <c r="K170" i="19"/>
  <c r="K169" i="19" s="1"/>
  <c r="I75" i="20" s="1"/>
  <c r="L23" i="19"/>
  <c r="L22" i="19" s="1"/>
  <c r="J16" i="20" s="1"/>
  <c r="M24" i="19"/>
  <c r="N89" i="19" l="1"/>
  <c r="N88" i="19" s="1"/>
  <c r="N87" i="19" s="1"/>
  <c r="L42" i="20" s="1"/>
  <c r="N132" i="19"/>
  <c r="N131" i="19" s="1"/>
  <c r="M43" i="19"/>
  <c r="M41" i="19" s="1"/>
  <c r="M40" i="19" s="1"/>
  <c r="K25" i="20" s="1"/>
  <c r="L41" i="19"/>
  <c r="L40" i="19" s="1"/>
  <c r="J25" i="20" s="1"/>
  <c r="N43" i="19"/>
  <c r="N41" i="19" s="1"/>
  <c r="N40" i="19" s="1"/>
  <c r="L25" i="20" s="1"/>
  <c r="M73" i="19"/>
  <c r="L72" i="19"/>
  <c r="L71" i="19" s="1"/>
  <c r="J37" i="20" s="1"/>
  <c r="L67" i="19"/>
  <c r="L66" i="19" s="1"/>
  <c r="J33" i="20" s="1"/>
  <c r="M68" i="19"/>
  <c r="N38" i="19"/>
  <c r="N37" i="19" s="1"/>
  <c r="N36" i="19" s="1"/>
  <c r="L23" i="20" s="1"/>
  <c r="M55" i="19"/>
  <c r="M54" i="19" s="1"/>
  <c r="K28" i="20" s="1"/>
  <c r="N56" i="19"/>
  <c r="N55" i="19" s="1"/>
  <c r="N54" i="19" s="1"/>
  <c r="L28" i="20" s="1"/>
  <c r="N62" i="19"/>
  <c r="N61" i="19" s="1"/>
  <c r="N60" i="19" s="1"/>
  <c r="L30" i="20" s="1"/>
  <c r="M61" i="19"/>
  <c r="M60" i="19" s="1"/>
  <c r="K30" i="20" s="1"/>
  <c r="K71" i="19"/>
  <c r="I37" i="20" s="1"/>
  <c r="N12" i="19"/>
  <c r="N11" i="19" s="1"/>
  <c r="N10" i="19"/>
  <c r="N176" i="19"/>
  <c r="N174" i="19" s="1"/>
  <c r="N173" i="19" s="1"/>
  <c r="L77" i="20" s="1"/>
  <c r="M28" i="19"/>
  <c r="K20" i="20" s="1"/>
  <c r="N30" i="19"/>
  <c r="K7" i="19"/>
  <c r="L17" i="19"/>
  <c r="L16" i="19" s="1"/>
  <c r="J13" i="20" s="1"/>
  <c r="M18" i="19"/>
  <c r="M10" i="19"/>
  <c r="M183" i="19"/>
  <c r="L182" i="19"/>
  <c r="L181" i="19" s="1"/>
  <c r="J82" i="20" s="1"/>
  <c r="M116" i="19"/>
  <c r="M115" i="19" s="1"/>
  <c r="M114" i="19" s="1"/>
  <c r="K48" i="20" s="1"/>
  <c r="L115" i="19"/>
  <c r="L114" i="19" s="1"/>
  <c r="J48" i="20" s="1"/>
  <c r="N116" i="19"/>
  <c r="M23" i="19"/>
  <c r="M22" i="19" s="1"/>
  <c r="K16" i="20" s="1"/>
  <c r="N24" i="19"/>
  <c r="N23" i="19" s="1"/>
  <c r="N22" i="19" s="1"/>
  <c r="L16" i="20" s="1"/>
  <c r="M166" i="19"/>
  <c r="M165" i="19" s="1"/>
  <c r="M164" i="19" s="1"/>
  <c r="K72" i="20" s="1"/>
  <c r="L165" i="19"/>
  <c r="L164" i="19" s="1"/>
  <c r="J72" i="20" s="1"/>
  <c r="N166" i="19"/>
  <c r="N165" i="19" s="1"/>
  <c r="N164" i="19" s="1"/>
  <c r="L72" i="20" s="1"/>
  <c r="M77" i="19"/>
  <c r="M75" i="19" s="1"/>
  <c r="M74" i="19" s="1"/>
  <c r="K39" i="20" s="1"/>
  <c r="L75" i="19"/>
  <c r="L74" i="19" s="1"/>
  <c r="J39" i="20" s="1"/>
  <c r="M144" i="19"/>
  <c r="M130" i="19" s="1"/>
  <c r="K57" i="20" s="1"/>
  <c r="L8" i="19"/>
  <c r="L155" i="19"/>
  <c r="L154" i="19" s="1"/>
  <c r="J67" i="20" s="1"/>
  <c r="M156" i="19"/>
  <c r="I10" i="20"/>
  <c r="L170" i="19"/>
  <c r="L169" i="19" s="1"/>
  <c r="J75" i="20" s="1"/>
  <c r="M171" i="19"/>
  <c r="M170" i="19" s="1"/>
  <c r="M169" i="19" s="1"/>
  <c r="K75" i="20" s="1"/>
  <c r="N171" i="19"/>
  <c r="N170" i="19" s="1"/>
  <c r="N169" i="19" s="1"/>
  <c r="L75" i="20" s="1"/>
  <c r="L10" i="19"/>
  <c r="M159" i="19"/>
  <c r="L158" i="19"/>
  <c r="L157" i="19" s="1"/>
  <c r="J69" i="20" s="1"/>
  <c r="N95" i="19"/>
  <c r="N94" i="19" s="1"/>
  <c r="N93" i="19" s="1"/>
  <c r="L44" i="20" s="1"/>
  <c r="M148" i="19"/>
  <c r="M147" i="19" s="1"/>
  <c r="M146" i="19" s="1"/>
  <c r="K61" i="20" s="1"/>
  <c r="L147" i="19"/>
  <c r="L146" i="19" s="1"/>
  <c r="J61" i="20" s="1"/>
  <c r="N148" i="19"/>
  <c r="N147" i="19" s="1"/>
  <c r="N146" i="19" s="1"/>
  <c r="L61" i="20" s="1"/>
  <c r="K114" i="19"/>
  <c r="I48" i="20" s="1"/>
  <c r="L151" i="19"/>
  <c r="L150" i="19" s="1"/>
  <c r="J63" i="20" s="1"/>
  <c r="M152" i="19"/>
  <c r="N27" i="19"/>
  <c r="N26" i="19" s="1"/>
  <c r="N25" i="19" s="1"/>
  <c r="L18" i="20" s="1"/>
  <c r="K6" i="19" l="1"/>
  <c r="I6" i="20" s="1"/>
  <c r="L7" i="19"/>
  <c r="N77" i="19"/>
  <c r="N75" i="19" s="1"/>
  <c r="N74" i="19" s="1"/>
  <c r="L39" i="20" s="1"/>
  <c r="N29" i="19"/>
  <c r="N28" i="19" s="1"/>
  <c r="L20" i="20" s="1"/>
  <c r="M72" i="19"/>
  <c r="M71" i="19" s="1"/>
  <c r="K37" i="20" s="1"/>
  <c r="N73" i="19"/>
  <c r="M67" i="19"/>
  <c r="M66" i="19" s="1"/>
  <c r="K33" i="20" s="1"/>
  <c r="N68" i="19"/>
  <c r="N67" i="19" s="1"/>
  <c r="N66" i="19" s="1"/>
  <c r="L33" i="20" s="1"/>
  <c r="J10" i="20"/>
  <c r="L6" i="19"/>
  <c r="J6" i="20" s="1"/>
  <c r="M151" i="19"/>
  <c r="M150" i="19" s="1"/>
  <c r="K63" i="20" s="1"/>
  <c r="N152" i="19"/>
  <c r="N151" i="19" s="1"/>
  <c r="N150" i="19" s="1"/>
  <c r="L63" i="20" s="1"/>
  <c r="M155" i="19"/>
  <c r="M154" i="19" s="1"/>
  <c r="K67" i="20" s="1"/>
  <c r="N156" i="19"/>
  <c r="N155" i="19" s="1"/>
  <c r="N154" i="19" s="1"/>
  <c r="L67" i="20" s="1"/>
  <c r="M182" i="19"/>
  <c r="M181" i="19" s="1"/>
  <c r="K82" i="20" s="1"/>
  <c r="N183" i="19"/>
  <c r="N182" i="19" s="1"/>
  <c r="N181" i="19" s="1"/>
  <c r="L82" i="20" s="1"/>
  <c r="M17" i="19"/>
  <c r="N18" i="19"/>
  <c r="N17" i="19" s="1"/>
  <c r="K10" i="20"/>
  <c r="N115" i="19"/>
  <c r="N114" i="19" s="1"/>
  <c r="L48" i="20" s="1"/>
  <c r="M158" i="19"/>
  <c r="M157" i="19" s="1"/>
  <c r="K69" i="20" s="1"/>
  <c r="N159" i="19"/>
  <c r="N158" i="19" s="1"/>
  <c r="N157" i="19" s="1"/>
  <c r="L69" i="20" s="1"/>
  <c r="M8" i="19"/>
  <c r="N144" i="19"/>
  <c r="N130" i="19" s="1"/>
  <c r="L10" i="20"/>
  <c r="N72" i="19" l="1"/>
  <c r="N71" i="19" s="1"/>
  <c r="L37" i="20" s="1"/>
  <c r="N16" i="19"/>
  <c r="N7" i="19"/>
  <c r="M16" i="19"/>
  <c r="M7" i="19"/>
  <c r="N8" i="19"/>
  <c r="L57" i="20"/>
  <c r="L13" i="20" l="1"/>
  <c r="N6" i="19"/>
  <c r="L6" i="20" s="1"/>
  <c r="K13" i="20"/>
  <c r="M6" i="19"/>
  <c r="K6" i="20" s="1"/>
  <c r="J7" i="14" l="1"/>
  <c r="H7" i="14"/>
  <c r="F7" i="14"/>
</calcChain>
</file>

<file path=xl/sharedStrings.xml><?xml version="1.0" encoding="utf-8"?>
<sst xmlns="http://schemas.openxmlformats.org/spreadsheetml/2006/main" count="5582" uniqueCount="2279">
  <si>
    <t>Приложение № 1
к Протоколу заседания
управляющего совета
государственной программы
"Развитие здравоохранения 
Оренбургской области"</t>
  </si>
  <si>
    <t xml:space="preserve">Значение показателей государственной программы "Развитие здравоохранения Оренбургской области"
</t>
  </si>
  <si>
    <t>№ п/п</t>
  </si>
  <si>
    <t>Наименование показателя</t>
  </si>
  <si>
    <t>Единица измерения показателя</t>
  </si>
  <si>
    <t>Базовое значение показателя</t>
  </si>
  <si>
    <t xml:space="preserve">Значение показателей </t>
  </si>
  <si>
    <t>Ответственный за достижение показателя</t>
  </si>
  <si>
    <t>Связь с показателями национальных целей</t>
  </si>
  <si>
    <t>Информационная система</t>
  </si>
  <si>
    <t xml:space="preserve">Связь с иными государственными программами Оренбургской области </t>
  </si>
  <si>
    <t>Совершенствование системы охраны здоровья граждан в целях профилактики заболеваний, сохранения и укрепления физического и психического здоровья каждого человека, поддержания его долголетней активной жизни, предоставления ему медицинской помощи</t>
  </si>
  <si>
    <t>Ожидаемая продолжительность жизни при рождении</t>
  </si>
  <si>
    <t>лет</t>
  </si>
  <si>
    <t>министерство здравоохранения Оренбургской области (далее - минздрав)</t>
  </si>
  <si>
    <t>Повышение ожидаемой продолжительности жизни до 78 лет</t>
  </si>
  <si>
    <t>-</t>
  </si>
  <si>
    <t>Смертность от всех причин</t>
  </si>
  <si>
    <t>число случаев на 1000 человек</t>
  </si>
  <si>
    <t>минздрав</t>
  </si>
  <si>
    <t>Обеспечение устойчивого роста численности населения Российской Федерации</t>
  </si>
  <si>
    <t>Смертность от болезней системы кровообращения</t>
  </si>
  <si>
    <t>число случаев на 100 тыс. человек</t>
  </si>
  <si>
    <t>Смертность от новообразований ( в том числе от злокачественных)</t>
  </si>
  <si>
    <t>Снижение заболеваемости ВИЧ, на 100 тыс. населения</t>
  </si>
  <si>
    <t>Снижение заболеваемости от туберкулеза, на 100 тыс. населения</t>
  </si>
  <si>
    <t>Снижение заболеваемости гепатитом С, на 100 тыс. населения</t>
  </si>
  <si>
    <t>Охват населения иммунизацией в рамках Национального календаря профилактических прививок не менее 95% от подлежащих иммунизации</t>
  </si>
  <si>
    <t>процент</t>
  </si>
  <si>
    <t>Удовлетворенность населения доступностью медицинской помощи</t>
  </si>
  <si>
    <t>Удовлетворенность населения доступностью лекарственого обеспечения</t>
  </si>
  <si>
    <t>Удовлетворенность населения качеством оказываемой медицинской помощью</t>
  </si>
  <si>
    <t>Доля лиц, госпитализированных по экстренным показаниям в течение первых суток от общего числа больных, к которым совершены вылеты</t>
  </si>
  <si>
    <t>Число лиц (пациентов), дополнительно эвакуированных с использованием санитарной авиации (ежегодно, человек) не менее</t>
  </si>
  <si>
    <t>человек</t>
  </si>
  <si>
    <t>Доля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(от общего числа обоснованных жалоб пациентов), не менее</t>
  </si>
  <si>
    <t>Государственная информационная система обязательного медицинского страхования (далее - ГИС ОМС)</t>
  </si>
  <si>
    <t>Количество посещений при выездах мобильных медицинских бригад, оснащенных мобильными медицинскими комплексами, тыс. посещений на 1 мобильную медицинскую бригаду</t>
  </si>
  <si>
    <t>Число посещений сельскими жителями ФП, ФАПов и ВА, в расчете на 1 сельского жителя</t>
  </si>
  <si>
    <t>Доля населенных пунктов с числом жителей до 2000 человек, населению которых доступна первичная медико-санитарная помощь по месту их проживания</t>
  </si>
  <si>
    <t>Геоинформационная система Министерства здравоохранения Российской Федерации</t>
  </si>
  <si>
    <t>Доля граждан из числа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году</t>
  </si>
  <si>
    <t>Единая государственная информационная система в сфере здравоохранения (далее - ЕГИСЗ)</t>
  </si>
  <si>
    <t>Доля граждан, ежегодно проходящих профилактический медицинский осмотр и(или) диспансеризацию, от общего числа населения</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</si>
  <si>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</si>
  <si>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Автоматизированная система мониторинга медицинской статистики Минздрава России (далее - АС ММС)</t>
  </si>
  <si>
    <t>Доля поликлиник и поликлинических подразделений, участвующих в создании и тиражировании "Новой модели организации оказания медицинской помощи", от общего количества таких организаций</t>
  </si>
  <si>
    <t>Доля зданий медицинских организаций, оказывающих первичную медико-санитарную помощь, находящихся в аварийном состоянии, требующих сноса, реконструкции и капитального ремонта</t>
  </si>
  <si>
    <t>Доля оборудования в подразделениях, оказывающих медицинскую помощь в амбулаторных условиях, со сроком эксплуатации свыше 10 лет от общего числа данного вида оборудования</t>
  </si>
  <si>
    <t>Число посещений сельскими жителями медицинских организаций на 1 сельского жителя в год</t>
  </si>
  <si>
    <t>Оценка общественного мнения по удовлетворенности населения медицинской помощью, процент</t>
  </si>
  <si>
    <t>ГИС ОМС</t>
  </si>
  <si>
    <t>Розничные продажи алкогольной продукции на душу населения (в литрах этанола)</t>
  </si>
  <si>
    <t xml:space="preserve">Единая межведомственная информационно-статистическая система (Росалкогольрегулирование) </t>
  </si>
  <si>
    <t>Обращаемость в медицинские организации по вопросам ЗОЖ</t>
  </si>
  <si>
    <t>тысяч человек</t>
  </si>
  <si>
    <t>Темпы прироста первичной заболеваемости ожирением</t>
  </si>
  <si>
    <t>Единая межведомственная информационно-статистическая система (далее - ЕМИСС)</t>
  </si>
  <si>
    <t>Уровень госпитализации на геронтологические койки лиц старше 60 лет на 10 тыс. населения соответствующего возраста</t>
  </si>
  <si>
    <t>условная единица</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</si>
  <si>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</si>
  <si>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</si>
  <si>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Количество рентген-эндоваскулярных вмешательств в лечебных целях, тыс. ед.</t>
  </si>
  <si>
    <t>ЕМИСС</t>
  </si>
  <si>
    <t>Больничная летальность от инфаркта миокарда</t>
  </si>
  <si>
    <t>Больничная летальность от острого нарушения мозгового кровообращения</t>
  </si>
  <si>
    <t>Доля лиц с болезнями системы кровообращения, состоящих под диспансерным наблюдением, получивших в текущем году медицинские услуги в рамках диспансерного наблюдения от всех пациентов с болезнями системы кровообращения, состоящих под диспансерным наблюдением</t>
  </si>
  <si>
    <t>Доля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бесплатно получавших в отчетном году необходимые лекарственные препараты в амбулаторных условиях</t>
  </si>
  <si>
    <t>Летальность больных с болезнями системы кровообращения среди лиц с болезнями системы кровообращения, состоящих под диспансерным наблюдением (умершие от БСК / число лиц с БСК, состоящих под диспансерным наблюдением)</t>
  </si>
  <si>
    <t>Удельный вес больных со злокачественными новообразованиями, состоящих на учете 5 лет и более из общего числа больных со злокачественными образованиями, состоящих под диспансерным наблюдением</t>
  </si>
  <si>
    <t>Одногодичная летальность больных со злокачественными новообразованиями (умерли в течении первого года с момента установления диагноза из числа больных, впервые взятых под диспансерное наблюдение в предыдущем году)</t>
  </si>
  <si>
    <t>Доля лиц с онкологическими заболеваниями, прошедших обследование и/или лечение в текущем году из числа состоящих под диспансерным наблюдением</t>
  </si>
  <si>
    <t>Доля злокачественных новообразований, выявленных на I-II стадиях</t>
  </si>
  <si>
    <t>Количество пролеченных иностранных граждан (тыс. чел.)</t>
  </si>
  <si>
    <t>Увеличение объема экспорта медицинских услуг не менее чем в четыре раза по сравнению с 2017 годом (до 1 млрд. долларов США в год)</t>
  </si>
  <si>
    <t>Доля взятых под диспансерное наблюдение детей в возрасте 0 - 17 лет с впервые в жизни установленными диагнозами болезней эндокринной системы, расстройств питания и нарушения обмена веществ</t>
  </si>
  <si>
    <t>Доля взятых под диспансерное наблюдение детей в возрасте 0 - 17 лет с впервые в жизни установленными диагнозами болезней костно-мышечной системы и соединительной ткани</t>
  </si>
  <si>
    <t>Доля взятых под диспансерное наблюдение детей в возрасте 0 - 17 лет с впервые в жизни установленными диагнозами болезней глаза и его придаточного аппарата</t>
  </si>
  <si>
    <t>Доля взятых под диспансерное наблюдение детей в возрасте 0-17 лет с впервые в жизни установленными диагнозами болезней органов пищеварения</t>
  </si>
  <si>
    <t>Доля взятых под диспансерное наблюдение детей в возрасте 0-17 лет с впервые в жизни установленными диагнозами болезней системы кровообращения</t>
  </si>
  <si>
    <t>Доля посещений детьми медицинских организаций с профилактическими целями</t>
  </si>
  <si>
    <t>Доля преждевременных родов (22-37 недель) в перинатальных центрах (%)</t>
  </si>
  <si>
    <t>Смертность детей в возрасте 0-4 года на 1000 родившихся живыми</t>
  </si>
  <si>
    <t>промилле (0,1 процента)</t>
  </si>
  <si>
    <t>Смертность детей в возрасте 0-17 лет на 100 000 детей соответствующего возраста</t>
  </si>
  <si>
    <t>число случаев на 100 тысяч детей соответсвующего возраста</t>
  </si>
  <si>
    <t>Младенческая смертность</t>
  </si>
  <si>
    <t>Количество (доля) детских поликлиник и детских поликлинических отделений с созданной современной инфраструктурой оказания медицинской помощи детям</t>
  </si>
  <si>
    <t>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от общего числа посещений детьми детских поликлиник и поликлинических подразделений (%)</t>
  </si>
  <si>
    <t>Укомплектованность медицинских организаций, оказывающих медицинскую помощь детям (доля занятых физическими лицами должностей от ообщего количества должностей в медицинских организациях, оказывающих медицинскую помощь в амбулаторных условиях), нарастающим итогом: врачами педиатрами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</si>
  <si>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врачами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</si>
  <si>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средними медицинскими работниками</t>
  </si>
  <si>
    <t>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t>
  </si>
  <si>
    <t>тысяча человек</t>
  </si>
  <si>
    <t>Информационная система обеспечения непрерывного медицинского образования</t>
  </si>
  <si>
    <t>Обеспеченность населения врачами, работающими в государственных и муниципальных медицинских организациях, чел. на 10 тыс. населения</t>
  </si>
  <si>
    <t>ЕГИСЗ</t>
  </si>
  <si>
    <t>Обеспеченность населения врачами, оказывающими первичную медико-санитарную помощь, чел. на 10 тыс. населения</t>
  </si>
  <si>
    <t>Обеспеченность медицинскими работниками, оказывающими скорую медицинскую помощь, чел. на 10 тыс. населения</t>
  </si>
  <si>
    <t>Обеспеченность населения врачами, оказывающими специализированную медицинскую помощь, чел. на 10 тыс. населения</t>
  </si>
  <si>
    <t>Укомплектованность фельдшерских пунктов, фельдшерско-акушерских пунктов, врачебных амбулаторий медицинскими работниками</t>
  </si>
  <si>
    <t>Обеспеченность населения средними медицинскими работниками, работающими в государственных и муниципальных медицинских организациях, чел на 10 тыс. населения</t>
  </si>
  <si>
    <t>Доля медицинских организаций государственной и муниципальной систем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t>
  </si>
  <si>
    <t>Доля записей на прием к врачу, совершенных гражданами дистанционно</t>
  </si>
  <si>
    <t>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за период</t>
  </si>
  <si>
    <t>Число граждан, воспользовавшихся услугами (сервисами) в Личном кабинете пациента «Мое здоровье» на Едином портале государственных услуг и функций</t>
  </si>
  <si>
    <t>Доля случаев оказания медицинской помощи, по которым предоставлены электронные медицинские документы в подсистеме ЕГИСЗ за период</t>
  </si>
  <si>
    <t>Доля медицинских организаций государственной и муниципальной систем здравоохранения, подключенных к централизованным подсистемам государственных информационных систем в сфере здравоохранения субъектов Российской Федерации</t>
  </si>
  <si>
    <t xml:space="preserve">                                                                                                      Приложение № 2 
                                                                                                      к Протоколу заседания
                                                                                                      управляющего совета
                                                                                                      государственной программы
                                                                                                      "Развитие здравоохранения 
                                                                                                      Оренбургской области"</t>
  </si>
  <si>
    <t>Задачи, планируемые в рамках структурных элементов государственной программы "Развитие здравоохранения Оренбургской области"</t>
  </si>
  <si>
    <t>Задачи структурного элемента</t>
  </si>
  <si>
    <t>Краткое описание ожидаемых эффектов от реализации задачи структурного элемента</t>
  </si>
  <si>
    <t>Связь с показателями</t>
  </si>
  <si>
    <t>Совершенствование оказания медицинской помощи, включая профилактику заболеваний и формирование здорового образа жизни</t>
  </si>
  <si>
    <t>1.</t>
  </si>
  <si>
    <t xml:space="preserve">Региональный проект «Развитие системы оказания первичной медико-санитарной помощи»     </t>
  </si>
  <si>
    <t xml:space="preserve"> Савинова Татьяна Леонидовна  вице-губернатор – заместитель председателя Правительства Оренбургской области по социальной политике – министр здравоохранения Оренбургской области</t>
  </si>
  <si>
    <t>Ответственный за реализацию: министерство здравоохранения Оренбургской области</t>
  </si>
  <si>
    <t>Срок реализации 2023-2024 гг.</t>
  </si>
  <si>
    <t>1.1</t>
  </si>
  <si>
    <t>Развитие санитарной авиации</t>
  </si>
  <si>
    <t>обеспечена доступность медицинской помощи</t>
  </si>
  <si>
    <t>доля лиц, госпитализированных по экстренным показаниям в течение первых суток от общего числа больных, к которым совершены вылеты</t>
  </si>
  <si>
    <t>число лиц (пациентов), дополнительно эвакуированных с использованием санитарной авиации (ежегодно, человек) не менее</t>
  </si>
  <si>
    <t>1.2</t>
  </si>
  <si>
    <t>Формирование системы защиты прав пациентов</t>
  </si>
  <si>
    <t>высокий уровень индивидуального и общественного здоровья</t>
  </si>
  <si>
    <t>доля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(от общего числа обоснованных жалоб пациентов), не менее</t>
  </si>
  <si>
    <t>1.3</t>
  </si>
  <si>
    <t>Гражданам, проживающим в населенных пунктах с численностью населения до 2000 человек стала доступна первичная медико-санитарная помощь посредством охвата фельдшерскими пунктами (ФП), фельдшерско-акушерскими пунктами (ФАП) и врачебными амбулаториями (ВА), а также медицинская помощь с использованием мобильных комплексов</t>
  </si>
  <si>
    <t>выстроена система оказания ПМСП населению</t>
  </si>
  <si>
    <t>количество посещений при выездах мобильных медицинских бригад, оснащенных мобильными медицинскими комплексами, тыс. посещений на 1 мобильную медицинскую бригаду</t>
  </si>
  <si>
    <t>число посещений сельскими жителями ФП, ФАПов и ВА, в расчете на 1 сельского жителя</t>
  </si>
  <si>
    <t>доля населенных пунктов с числом жителей до 2000 человек, населению которых доступна первичная медико-санитарная помощь по месту их проживания</t>
  </si>
  <si>
    <t>1.4</t>
  </si>
  <si>
    <t>Гражданам предоставлены возможности для оценки своего здоровья путем прохождения профилактического медицинского осмотра и (или) диспансеризации</t>
  </si>
  <si>
    <t>обеспечена самооценка здоровья населения</t>
  </si>
  <si>
    <t>доля граждан из числа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году</t>
  </si>
  <si>
    <t>доля граждан, ежегодно проходящих профилактический медицинский осмотр и(или) диспансеризацию, от общего числа населения</t>
  </si>
  <si>
    <t>1.5</t>
  </si>
  <si>
    <t>Увеличена доступность для граждан поликлиник и поликлинических подразделений, внедривших стандарты и правила «Новой модели организации оказания медицинской помощи</t>
  </si>
  <si>
    <t>обеспечен комфорт при посещении поликлиник</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</si>
  <si>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</si>
  <si>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доля поликлиник и поликлинических подразделений, участвующих в создании и тиражировании "Новой модели организации оказания медицинской помощи", от общего количества таких организаций</t>
  </si>
  <si>
    <t>2.</t>
  </si>
  <si>
    <t xml:space="preserve">Региональный проект «Модернизация первичного звена здравоохранения Российской Федерации»     </t>
  </si>
  <si>
    <t>Савинова Татьяна Леонидовна  вице-губернатор – заместитель председателя Правительства Оренбургской области по социальной политике – министр здравоохранения Оренбургской области</t>
  </si>
  <si>
    <t>2.1</t>
  </si>
  <si>
    <t>Организовано оказание медицинской помощи с приближением к месту жительства, месту обучения или работы исходя из потребностей всех групп населения с учетом трехуровневой системы оказания медицинской помощи</t>
  </si>
  <si>
    <t>повышена доступность ПМСП населению в сельских территориях</t>
  </si>
  <si>
    <t>доля зданий медицинских организаций, оказывающих первичную медико-санитарную помощь, находящихся в аварийном состоянии, требующих сноса, реконструкции и капитального ремонта</t>
  </si>
  <si>
    <t>доля оборудования в подразделениях, оказывающих медицинскую помощь в амбулаторных условиях, со сроком эксплуатации свыше 10 лет от общего числа данного вида оборудования</t>
  </si>
  <si>
    <t>число посещений сельскими жителями медицинских организаций на 1 сельского жителя в год</t>
  </si>
  <si>
    <t>оценка общественного мнения по удовлетворенности населения медицинской помощью, процент</t>
  </si>
  <si>
    <t>3.</t>
  </si>
  <si>
    <t xml:space="preserve">Региональный проект «Укрепление общественного здоровья»     </t>
  </si>
  <si>
    <t>3.1</t>
  </si>
  <si>
    <t>Формирование системы мотивации граждан к здоровому образу жизни, включая здоровое питание и отказ от вредных привычек</t>
  </si>
  <si>
    <t xml:space="preserve">сформирована среда, способствующая ведению гражданами ЗОЖ, включая здоровое питание </t>
  </si>
  <si>
    <t>розничные продажи алкогольной продукции на душу населения (в литрах этанола)</t>
  </si>
  <si>
    <t>3.2</t>
  </si>
  <si>
    <t>Увеличена доля граждан, ведущих здоровый образ жизни</t>
  </si>
  <si>
    <t>снижение распространения среди населения  зависимостей, негативно влияющих на индивидуальное и общественное здоровье</t>
  </si>
  <si>
    <t>обращаемость в медицинские организации по вопросам ЗОЖ</t>
  </si>
  <si>
    <t>темпы прироста первичной заболеваемости ожирением</t>
  </si>
  <si>
    <t>4.</t>
  </si>
  <si>
    <t xml:space="preserve">Региональный проект «Старшее поколение»     </t>
  </si>
  <si>
    <t>4.1</t>
  </si>
  <si>
    <t>Повышение качества и доступности медицинской помощи для лиц старше трудоспособного возраста</t>
  </si>
  <si>
    <t>сохранение активного долголетия жителей области пожилого и старческого возраста (старше 60 лет)</t>
  </si>
  <si>
    <t>уровень госпитализации на геронтологические койки лиц старше 60 лет на 10 тыс. населения соответствующего возраста</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</si>
  <si>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</si>
  <si>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</si>
  <si>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5.</t>
  </si>
  <si>
    <t xml:space="preserve">Комплекс процессных мероприятий «Организация профилактических мероприятий»  </t>
  </si>
  <si>
    <t>Срок реализации 2023-2030 гг.</t>
  </si>
  <si>
    <t>5.1</t>
  </si>
  <si>
    <t>Своевременное выявление и профилактика заболеваний</t>
  </si>
  <si>
    <t>обеспечение возможностей для осуществления МО первичного звена здравоохранения всех видов профилактических, скрининговых осмотров и диспансеризации населения</t>
  </si>
  <si>
    <t>ожидаемая продолжительность жизни при рождении</t>
  </si>
  <si>
    <t>6.</t>
  </si>
  <si>
    <t xml:space="preserve">Комплекс процессных мероприятий «Профилактика и лечение инфекционных заболеваний»      </t>
  </si>
  <si>
    <t>6.1</t>
  </si>
  <si>
    <t>Проведение иммунизации населения</t>
  </si>
  <si>
    <t>предотвращение массовых инфекционных заболеваний, значительное уменьшение их последствий, снижение уровня заболеваемости за счет осуществления профилактических и противоэпидемических мероприятий</t>
  </si>
  <si>
    <t>охват населения иммунизацией в рамках Национального календаря профилактических прививок не менее 95% от подлежащих иммунизации</t>
  </si>
  <si>
    <t>7.</t>
  </si>
  <si>
    <t xml:space="preserve">Комплекс процессных мероприятий «Предупреждение и борьба с социально значимыми инфекционными заболеваниями»    </t>
  </si>
  <si>
    <t>7.1</t>
  </si>
  <si>
    <t>Снижение распространенности социально значимых заболеваний</t>
  </si>
  <si>
    <t xml:space="preserve">увеличение продолжительности и улучшение качества жизни лиц, инфицированных ВИЧ, вирусами гепатитов B и C, туберкулезом </t>
  </si>
  <si>
    <t>снижение заболеваемости ВИЧ, на 100 тыс. населения</t>
  </si>
  <si>
    <t>снижение заболеваемости от туберкулеза, на 100 тыс. населения</t>
  </si>
  <si>
    <t>снижение заболеваемости гепатитом С, на 100 тыс. населения</t>
  </si>
  <si>
    <t>8.</t>
  </si>
  <si>
    <t>Комплекс процессных мероприятий «Профилактика наркологических заболеваний и борьба с ними»</t>
  </si>
  <si>
    <t>8.1</t>
  </si>
  <si>
    <t>Раннее выявление и своевременное лечение лиц, страдающих наркологическими заболеваниями</t>
  </si>
  <si>
    <t>повышение эффективности медицинской помощи лицам, страдающим наркологическими заболеваниями, расширение мер, направленных на снижение распространенности наркологической зависимости</t>
  </si>
  <si>
    <t>смертность от всех причин</t>
  </si>
  <si>
    <t>Развитие и внедрение инновационных методов диагностики, профилактики и лечения</t>
  </si>
  <si>
    <t>9.</t>
  </si>
  <si>
    <t xml:space="preserve">Региональный проект «Борьба с сердечно-сосудистыми заболеваниями»  </t>
  </si>
  <si>
    <t>Срок реализации: 2023-2024 гг.</t>
  </si>
  <si>
    <t>9.1</t>
  </si>
  <si>
    <t>Обеспечена доступность диагностики, профилактики и лечения сердечно-сосудистых заболеваний</t>
  </si>
  <si>
    <t>увеличение продолжительности жизни и улучшение качества жизни пациентов с сердечно-сосудистыми заболеваниями</t>
  </si>
  <si>
    <t>количество рентген-эндоваскулярных вмешательств в лечебных целях, тыс. ед.</t>
  </si>
  <si>
    <t>больничная летальность от инфаркта миокарда</t>
  </si>
  <si>
    <t>больничная летальность от острого нарушения мозгового кровообращения</t>
  </si>
  <si>
    <t>доля лиц с болезнями системы кровообращения, состоящих под диспансерным наблюдением, получивших в текущем году медицинские услуги в рамках диспансерного наблюдения от всех пациентов с болезнями системы кровообращения, состоящих под диспансерным наблюдением</t>
  </si>
  <si>
    <t>доля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бесплатно получавших в отчетном году необходимые лекарственные препараты в амбулаторных условиях</t>
  </si>
  <si>
    <t>летальность больных с болезнями системы кровообращения среди лиц с болезнями системы кровообращения, состоящих под диспансерным наблюдением (умершие от БСК / число лиц с БСК, состоящих под диспансерным наблюдением)</t>
  </si>
  <si>
    <t>10.</t>
  </si>
  <si>
    <t xml:space="preserve">Региональный проект «Борьба с онкологическими заболеваниями» </t>
  </si>
  <si>
    <t>10.1</t>
  </si>
  <si>
    <t>Обеспечена доступность профилактики, диагностики и лечения онкологических заболеваний</t>
  </si>
  <si>
    <t xml:space="preserve">раннее выявление онкологических заболеваний  </t>
  </si>
  <si>
    <t>удельный вес больных со злокачественными новообразованиями, состоящих на учете 5 лет и более из общего числа больных со злокачественными образованиями, состоящих под диспансерным наблюдением</t>
  </si>
  <si>
    <t>одногодичная летальность больных со злокачественными новообразованиями (умерли в течение первого года с момента установления диагноза из числа больных, впервые взятых под диспансерное наблюдение в предыдущем году)</t>
  </si>
  <si>
    <t>доля лиц с онкологическими заболеваниями, прошедших обследование и/или лечение в текущем году из числа состоящих под диспансерным наблюдением</t>
  </si>
  <si>
    <t>доля злокачественных новообразований, выявленных на I-II стадиях</t>
  </si>
  <si>
    <t>11.</t>
  </si>
  <si>
    <t>Региональный проект «Развитие экспорта медицинских услуг»</t>
  </si>
  <si>
    <t>11.1</t>
  </si>
  <si>
    <t>Увеличен объем экспорта медицинских услуг</t>
  </si>
  <si>
    <t>повышение привлекательности медицинских услуг специалистов региона</t>
  </si>
  <si>
    <t>количество пролеченных иностранных граждан (тыс. чел.)</t>
  </si>
  <si>
    <t>увеличение объема экспорта медицинских услуг не менее чем в четыре раза по сравнению с 2017 годом (до 1 млрд. долларов США в год)</t>
  </si>
  <si>
    <t>12.</t>
  </si>
  <si>
    <t>Комплекс процессных мероприятий «Организация оказания медицинской помощи неработающему населению»</t>
  </si>
  <si>
    <t>12.1.</t>
  </si>
  <si>
    <t>Обеспечение доступности всех видов медицинской помощи неработающему населению</t>
  </si>
  <si>
    <t>удовлетворенность населения доступностью медицинской помощи</t>
  </si>
  <si>
    <t>13.</t>
  </si>
  <si>
    <t>Комплекс процессных мероприятий «Обеспечение населения лекарственными препаратами, медицинскими изделиями, специализированными продуктами лечебного питания»</t>
  </si>
  <si>
    <t>13.1</t>
  </si>
  <si>
    <t>Обеспечение доступности лекарственными препаратами, медицинскими изделиями, специализированными продуктами лечебного питания населения</t>
  </si>
  <si>
    <t>обеспечение граждан необходимыми лекарственными средствами, изделиями медицинского назначения; достижение улучшения состояния здоровья многих пациентов; снижение степени инвалидизации; повышение качества жизни</t>
  </si>
  <si>
    <t>удовлетворенность населения доступностью лекарственого обеспечения</t>
  </si>
  <si>
    <t>14.</t>
  </si>
  <si>
    <t>Комплекс процессных мероприятий «Организация оказания медицинской помощи лицам, страдающих психическими расстройствами и расстройствами поведения»</t>
  </si>
  <si>
    <t>14.1</t>
  </si>
  <si>
    <t>Развитие комплексной системы профилактики, диагностики, лечения и реабилитации при психических расстройствах и расстройствах поведения</t>
  </si>
  <si>
    <t>своевременное выявление, постановка на учёт и лечение лиц, страдающих психическими расстройствами и расстройствами поведения</t>
  </si>
  <si>
    <t>15.</t>
  </si>
  <si>
    <t>Комплекс процессных мероприятий «Совершенствование организации оказания специализированной медицинской помощи, в том числе в условиях биологических вызовов»</t>
  </si>
  <si>
    <t>15.1</t>
  </si>
  <si>
    <t>Обеспечение населению всех видов специализированной помощи</t>
  </si>
  <si>
    <t>организована оптимальная маршрутизация населения по соответствующим профилям специализированной медицинской помощи, в том числе в условиях биологических вызовов</t>
  </si>
  <si>
    <t>удовлетворенность населения качеством оказываемой медицинской помощью</t>
  </si>
  <si>
    <t>16.</t>
  </si>
  <si>
    <t>Комплекс процессных мероприятий «Организация высокотехнологичной медицинской помощи, в том числе по профилю трансфузиологии»</t>
  </si>
  <si>
    <t>16.1</t>
  </si>
  <si>
    <t>Обеспечение доступности ВМП</t>
  </si>
  <si>
    <t>повышение качества жизни пациентов, нуждающихся в оказании ВМП</t>
  </si>
  <si>
    <t>смертность от болезней системы кровообращения</t>
  </si>
  <si>
    <t>смертность от новообразований ( в том числе от злокачественных)</t>
  </si>
  <si>
    <t>16.2</t>
  </si>
  <si>
    <t>Развитие безвозмездного донорства</t>
  </si>
  <si>
    <t>развитие отделений переливания крови, их переоснащение современным оборудованием, создание условий для карантинизации компонентов крови; оптимизация маршрута снабжения компонентами крови МО области; организация круглосуточного обеспечения учреждений здравоохранения компонентами крови по экстренным показаниям (Банк крови); обеспечение мониторинга препаратов крови и ее компонентов</t>
  </si>
  <si>
    <t>Система охраны материнства и детства</t>
  </si>
  <si>
    <t>17.</t>
  </si>
  <si>
    <t>Региональный проект «Развитие детского здравоохранения, включая создание современной инфраструктуры оказания медицинской помощи детям»</t>
  </si>
  <si>
    <t>17.1</t>
  </si>
  <si>
    <t>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t>
  </si>
  <si>
    <t>своевременное проведение медицинских осмотров и организация курации по группам диспансерного наблюдения детей в соответствии со стандартами оказания медицинской помощи</t>
  </si>
  <si>
    <t>доля взятых под диспансерное наблюдение детей в возрасте 0 - 17 лет с впервые в жизни установленными диагнозами болезней эндокринной системы, расстройств питания и нарушения обмена веществ</t>
  </si>
  <si>
    <t>доля взятых под диспансерное наблюдение детей в возрасте 0 - 17 лет с впервые в жизни установленными диагнозами болезней костно-мышечной системы и соединительной ткани</t>
  </si>
  <si>
    <t>доля взятых под диспансерное наблюдение детей в возрасте 0 - 17 лет с впервые в жизни установленными диагнозами болезней глаза и его придаточного аппарата</t>
  </si>
  <si>
    <t>доля взятых под диспансерное наблюдение детей в возрасте 0-17 лет с впервые в жизни установленными диагнозами болезней органов пищеварения</t>
  </si>
  <si>
    <t>доля взятых под диспансерное наблюдение детей в возрасте 0-17 лет с впервые в жизни установленными диагнозами болезней системы кровообращения</t>
  </si>
  <si>
    <t>доля посещений детьми медицинских организаций с профилактическими целями</t>
  </si>
  <si>
    <t>17.2</t>
  </si>
  <si>
    <t>Повышено качество и доступность медицинской помощи детям и снижена детская смертность</t>
  </si>
  <si>
    <t>грамотная маршрутизация беременных и детей в мониторинговом режиме</t>
  </si>
  <si>
    <t>доля преждевременных родов (22-37 недель) в перинатальных центрах (%)</t>
  </si>
  <si>
    <t>смертность детей в возрасте 0-4 года на 1000 родившихся живыми</t>
  </si>
  <si>
    <t>смертность детей в возрасте 0-17 лет на 100 000 детей соответствующего возраста</t>
  </si>
  <si>
    <t>младенческая смертность</t>
  </si>
  <si>
    <t>17.3</t>
  </si>
  <si>
    <t>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t>
  </si>
  <si>
    <t>своевременное и качественное оказание ПМСП детям</t>
  </si>
  <si>
    <t>количество (доля) детских поликлиник и детских поликлинических отделений с созданной современной инфраструктурой оказания медицинской помощи детям</t>
  </si>
  <si>
    <t>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от общего числа посещений детьми детских поликлиник и поликлинических подразделений (%)</t>
  </si>
  <si>
    <t>укомплектованность медицинских организаций, оказывающих медицинскую помощь детям (доля занятых физическими лицами должностей от ообщего количества должностей в медицинских организациях, оказывающих медицинскую помощь в амбулаторных условиях), нарастающим итогом: врачами педиатрами</t>
  </si>
  <si>
    <t>18.</t>
  </si>
  <si>
    <t xml:space="preserve">Комплекс процессных мероприятий «Организация медицинской помощи женщинам в период беременности, родов и послеродовой период»  </t>
  </si>
  <si>
    <t>18.1</t>
  </si>
  <si>
    <t>Создание трехуровневой системы акушерских стационаров, сети перинатальных центров, оснащенных современным высокотехнологичным оборудованием, дистанционно-консультативных центров с выездными акушерскими и неонатологическими бригадами; мониторинг беременных высокого риска</t>
  </si>
  <si>
    <t>своевременное и качественное оказание акушерско-гинекологической помощи</t>
  </si>
  <si>
    <t>доля преждевременных родов (22-37 недель) в перинатальных центрах</t>
  </si>
  <si>
    <t>18.2</t>
  </si>
  <si>
    <t>Профилактика абортов</t>
  </si>
  <si>
    <t>19.</t>
  </si>
  <si>
    <t>Комплекс процессных мероприятий «Организация медицинской помощи детям»</t>
  </si>
  <si>
    <t>19.1</t>
  </si>
  <si>
    <t>Раннее выявление и коррекция нарушений развития ребенка</t>
  </si>
  <si>
    <t>создание системы пренатальной диагностики и неонатального скрининга, способствующей раннему выявлению тяжелых генетических аномалий, пороков развития, а также позволяющей производить коррекцию патологических состояний на ранних стадиях</t>
  </si>
  <si>
    <t>20.</t>
  </si>
  <si>
    <t xml:space="preserve">Комплекс процессных мероприятий «Обеспечение полноценным питанием беременных женщин, кормящих матерей, а также детей в возрасте до трех лет»  </t>
  </si>
  <si>
    <t>20.1</t>
  </si>
  <si>
    <t>Укрепление здоровья матери и ребенка</t>
  </si>
  <si>
    <t xml:space="preserve">своевременно выявлены нуждающиеся в полноценном питании </t>
  </si>
  <si>
    <t>Медицинская реабилитация и санаторно-курортное лечение, в том числе для детей</t>
  </si>
  <si>
    <t>21.</t>
  </si>
  <si>
    <t>Комплекс процессных мероприятий «Развитие медицинской реабилитации»</t>
  </si>
  <si>
    <t>21.1</t>
  </si>
  <si>
    <t>Организация медицинской реабилитации</t>
  </si>
  <si>
    <t>развитие реабилитационной инфраструктуры, обеспечение объема медицинской реабилитации за счет организационного, межведомственного, образовательного и информационного взаимодействия</t>
  </si>
  <si>
    <t>22.</t>
  </si>
  <si>
    <t>Комплекс процессных мероприятий «Организация санаторно-курортного лечения»</t>
  </si>
  <si>
    <t>22.1</t>
  </si>
  <si>
    <t>Организация отдельных услуг санаторно-курортного лечения</t>
  </si>
  <si>
    <t>оказана санаторно-оздоровительная помощь населению по отдельным профилям</t>
  </si>
  <si>
    <t>Кадровые ресурсы в здравоохранении</t>
  </si>
  <si>
    <t>23.</t>
  </si>
  <si>
    <t>Региональный проект «Обеспечение медицинских организаций системы здравоохранения квалифицированными кадрами»</t>
  </si>
  <si>
    <t>23.1.</t>
  </si>
  <si>
    <t>Ликвидация кадрового дефицита в медицинских организациях, оказывающих первичную медико-санитарную помощь</t>
  </si>
  <si>
    <t>привлечение кадров</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</si>
  <si>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врачами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</si>
  <si>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средними медицинскими работниками</t>
  </si>
  <si>
    <t>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t>
  </si>
  <si>
    <t>23.2</t>
  </si>
  <si>
    <t>Обеспеченность населения необходимым числом медицинских работников</t>
  </si>
  <si>
    <t>повышение доступности медицинской помощи</t>
  </si>
  <si>
    <t>обеспеченность населения врачами, работающими в государственных и муниципальных медицинских организациях, чел. на 10 тыс. населения</t>
  </si>
  <si>
    <t>обеспеченность населения врачами, оказывающими первичную медико-санитарную помощь, чел. на 10 тыс. населения</t>
  </si>
  <si>
    <t>обеспеченность медицинскими работниками, оказывающими скорую медицинскую помощь, чел. на 10 тыс. населения</t>
  </si>
  <si>
    <t>обеспеченность населения врачами, оказывающими специализированную медицинскую помощь, чел. на 10 тыс. населения</t>
  </si>
  <si>
    <t>укомплектованность фельдшерских пунктов, фельдшерско-акушерских пунктов, врачебных амбулаторий медицинскими работниками</t>
  </si>
  <si>
    <t>обеспеченность населения средними медицинскими работниками, работающими в государственных и муниципальных медицинских организациях, чел на 10 тыс. населения</t>
  </si>
  <si>
    <t>24.</t>
  </si>
  <si>
    <t>Комплекс процессных мероприятий «Государственная поддержка отдельных категорий медицинских работников»</t>
  </si>
  <si>
    <t>24.1.</t>
  </si>
  <si>
    <t>Расширение государственной поддержки</t>
  </si>
  <si>
    <t>созданы условия для работы специалистов</t>
  </si>
  <si>
    <t>Развитие информационных технологий</t>
  </si>
  <si>
    <t>25.</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</si>
  <si>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</si>
  <si>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25.1</t>
  </si>
  <si>
    <t>В результате цифровизации здравоохранения гражданам обеспечена доступность цифровых сервисов посредством внедрения электронного документооборота, в том числе телемедицинских технологий, электронной записи к врачу, электронных рецептов</t>
  </si>
  <si>
    <t>медицинские организации оснащены современным компьютерным оборудованием для реализации электронных услуг</t>
  </si>
  <si>
    <t>доля медицинских организаций государственной и муниципальной систем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t>
  </si>
  <si>
    <t>доля записей на прием к врачу, совершенных гражданами дистанционно</t>
  </si>
  <si>
    <t>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за период</t>
  </si>
  <si>
    <t>число граждан, воспользовавшихся услугами (сервисами) в Личном кабинете пациента «Мое здоровье» на Едином портале государственных услуг и функций</t>
  </si>
  <si>
    <t>25.2</t>
  </si>
  <si>
    <t>Повышение эффективности функционирования системы здравоохранения путем создания механизмов взаимодействия медицинских организаций на основе ЕГИСЗ, внедрения цифровых технологий и платформенных решений, формирующих единый цифровой контур здравоохранения для решения следующих задач: - управления отраслью, - осуществления медицинской деятельности в соответствии со стандартами и клиническими рекомендациями, - обеспечения экономической эффективности сферы здравоохранения, - управления персоналом и кадрового обеспечения, - обеспечения эффективного управления цифровой инфраструктурой, - контрольно-надзорной деятельности</t>
  </si>
  <si>
    <t>внедрены цифровые технологии</t>
  </si>
  <si>
    <t>доля случаев оказания медицинской помощи, по которым предоставлены электронные медицинские документы в подсистеме ЕГИСЗ за период</t>
  </si>
  <si>
    <t>доля медицинских организаций государственной и муниципальной систем здравоохранения, подключенных к централизованным подсистемам государственных информационных систем в сфере здравоохранения субъектов Российской Федерации</t>
  </si>
  <si>
    <t>26.</t>
  </si>
  <si>
    <t>Комплекс процессных мероприятий  «Информатизация здравоохранения Оренбургской области»</t>
  </si>
  <si>
    <t>26.1</t>
  </si>
  <si>
    <t>Обеспечение доступности медицинских сервисов для населения</t>
  </si>
  <si>
    <t>внедрение современных информационных систем в здравоохранение области</t>
  </si>
  <si>
    <t>27.</t>
  </si>
  <si>
    <t>Комплекс процессных мероприятий  «Управление развитием отрасли»</t>
  </si>
  <si>
    <t>27.1</t>
  </si>
  <si>
    <t>Исполнение государственной политики в области здравоохранения</t>
  </si>
  <si>
    <t>соответствие государственной программы стратегическим установкам Российской Федерации и Оренбургской области</t>
  </si>
  <si>
    <t>28.</t>
  </si>
  <si>
    <t>Комплекс процессных мероприятий  «Развитие государственно-частного партнерства в целях повышения доступности и качества оказания медицинской помощи»</t>
  </si>
  <si>
    <t>28.1</t>
  </si>
  <si>
    <t>Развитие и использование новых управленческих технологий</t>
  </si>
  <si>
    <t>обеспечение доступности ПМСП в развивающихся территориях</t>
  </si>
  <si>
    <t>29.</t>
  </si>
  <si>
    <t>Комплекс процессных мероприятий  «Поддержка социально ориентированных некоммерческих организаций»</t>
  </si>
  <si>
    <t>29.1</t>
  </si>
  <si>
    <t>Расширение социального партнерства</t>
  </si>
  <si>
    <t>повышение потенциала СОНКО в предоставлении услуг населению в сфере здравоохранения, развитие конкуренции в сфере предоставления услуг по охране здоровья граждан</t>
  </si>
  <si>
    <t>30.</t>
  </si>
  <si>
    <t>Комплекс процессных мероприятий  «Внедрение результатов научных исследований»</t>
  </si>
  <si>
    <t>30.1</t>
  </si>
  <si>
    <t>Расширение межведомственного взаимодействия с научно-исследовательскими и образовательными учреждениями</t>
  </si>
  <si>
    <t>повышение уровня организации оказания медицинской помощи</t>
  </si>
  <si>
    <t>Приложение № 3
к Протоколу заседания
управляющего совета
государственной программы
"Развитие здравоохранения 
Оренбургской области"</t>
  </si>
  <si>
    <t xml:space="preserve">Перечень мероприятий (результатов), направленных на реализацию задач структурных элементов государственной программы  "Развитие здравоохранения Оренбургской области"
</t>
  </si>
  <si>
    <t>Наименование мероприятия (результата)</t>
  </si>
  <si>
    <t>Характеристика</t>
  </si>
  <si>
    <t>Единица измерения</t>
  </si>
  <si>
    <t>Базовое значение</t>
  </si>
  <si>
    <t>Значения мероприятия (результата) по годам</t>
  </si>
  <si>
    <t>Связь с иными государственными программами Оренбургской области</t>
  </si>
  <si>
    <t>2023 год</t>
  </si>
  <si>
    <t>2024 год</t>
  </si>
  <si>
    <t>2025 год</t>
  </si>
  <si>
    <t>2026 год</t>
  </si>
  <si>
    <t>2027 год</t>
  </si>
  <si>
    <t>2028 год</t>
  </si>
  <si>
    <t>2029 год</t>
  </si>
  <si>
    <t>2030 год</t>
  </si>
  <si>
    <t>Региональный проект «Развитие системы оказания первичной медико-санитарной помощи»</t>
  </si>
  <si>
    <t>Задача: развитие санитарной авиации</t>
  </si>
  <si>
    <t xml:space="preserve">1. </t>
  </si>
  <si>
    <t>Минздравом России разработана типовая стратегия развития санитарной авиации.  На основании типовой стратегии министерством здравоохранений Оренбургской области разработана и утверждена региональная стратегия развития санитарной авиации на период до 2024 года.</t>
  </si>
  <si>
    <t>условных единиц</t>
  </si>
  <si>
    <t xml:space="preserve">2. </t>
  </si>
  <si>
    <t>Задача: формирование системы защиты прав пациентов</t>
  </si>
  <si>
    <t xml:space="preserve">4. </t>
  </si>
  <si>
    <t>Министерством здравоохранения Оренбургской области в первом квартале 2021, 2022, 2023, 2024 годов будут разработаны и утверждены планы-графики работы передвижных медицинских компллексов, в том числе в населенных пунктах до 100 человек. Министерством здравоохранения Оренбургской области будет обеспечено выполнение до конца 2021, 2022, 2023, 2024 годов утвержденных планов-графиков работы. Будет обеспечена доступность ПМСП для всех граждан, проживающих в населенных пунктах с числом жителей до 100 человек.</t>
  </si>
  <si>
    <t>штук</t>
  </si>
  <si>
    <t xml:space="preserve">Результат "Функционируют созданные/замененные в рамках федерального проекта фельдшерские, фельдшерско-акушерские пункты, врачебные амбулатории, оснащенные в соответствии с Положением об организации оказания первичной медико-санитарной помощи взрослому населению, утвержденным приказом Минздравсоцразвития России от 15 мая 2012 года № 543н" </t>
  </si>
  <si>
    <t>Министерством здравоохранения Оренбургской области обеспечено получение лицензий на осуществление медицинской деятельности созданными/замененными в 2019-2020 годах фельдшерскими, фельдшерско-акушерскими пунктами, врачебными амбулаториями, обеспечено кадровое обеспечение созданных/замененных в 2019-2020 годах фельдшерских, фельдшерско-акушерских пунктов, врачебных амбулаторий.
В 2022-2024 годах будет осуществлен мониторинг кадрового обеспечения, а также мониторинг выполненных посещений ФАП, ФП, ВА, созданных/замененных в 2019-2020 годах в рамках федерального проекта</t>
  </si>
  <si>
    <t>страховые медицинские организации проинформируют застрахованных лиц старше 18 лет о праве на прохождение профилактического медицинского осмотра. Будет обеспечен охват граждан профилактическими медицинскими осмотрами.</t>
  </si>
  <si>
    <t>в Оренбургской области функционирует региональный центр организации первичной медико-санитарной помощи, функциями которого является методическая поддержка и координация работы медицинских организаций, участие в разработке мер по устранению типовых проблем в медицинских организациях, внедрении принципов бережливого производства, создании и тиражировании "Новой модели организации оказания медицинской помощи", осуществление сбора информации от медицинских организаций, участвующих в проекте, для представления в Центра организации ПМСП, обеспечение тиражирования лучших практик в границах Оренбургской области</t>
  </si>
  <si>
    <t>в Оренбургской области будет утвержден перечень медицинских организаций, участвующих в создании и тиражировании «Новой модели медицинской организации, оказывающей первичную медико-санитарную помощь» на основании описания, разработанного Центром организации ПМСП.
При методической поддержке Центра организации ПСМП в медицинских организациях будут проведены мероприятия по внедрению «Новая модель медицинской организации, оказывающей первичную медико-санитарную помощь».
Сведения о реализованных проектах будут представлены министерством здравоохранения Оренбургской области в Минздрав России.</t>
  </si>
  <si>
    <t>утверждение перечня медицинских организаций и графика старта работ по созданию и тиражированию «Новой модели медицинской организации, оказывающей  первичную медико-санитарную помощь» в медицинских организациях государственной системы здравоохранения Оренбургской области.
Завершение работы по созданию и тиражированию «Новой модели медицинской организации, оказывающей  первичную медико-санитарную помощь» в медицинских организациях государственной системы здравоохранения Оренбургской области</t>
  </si>
  <si>
    <t xml:space="preserve">Результат "Приобретен автомобильный транспорт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 </t>
  </si>
  <si>
    <t>медицинские организации, оказывающие первичную медико-санитарную помощь, а также медицинские организации, расположенные в сельской местности, поселках городского типа и малых городах с численностью населения до 50 тыс. человек  дооснащены/переоснащены автомобильным транспортом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 с целью повышения доступности медицинской помощи</t>
  </si>
  <si>
    <t>приобретение и монтаж быстровозводимых модульных конструкций медицинских организаций расширили возможности оказания медицинской помощи. В результате приобретения объектов недвижимого имущества население может получать первичную медико-санитарную  помощь  с приближением к месту жительства, месту обучения или работы, исходя из потребностей всех групп населения</t>
  </si>
  <si>
    <t xml:space="preserve">Результат "Осуществлен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t>
  </si>
  <si>
    <t>проведение капитального ремонта объектов медицинских организаций, на базе которых оказывается первичная медико-санитарная помощь, уменьшит количество неэффективно используемых площадей, создаст комфортные условия пребывания в медицинских организациях</t>
  </si>
  <si>
    <t xml:space="preserve">Результат "Приобретено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 </t>
  </si>
  <si>
    <t>материально-техническая база медицинских организаций, оказывающих первичную медико-санитарную помощь взрослым и детям, их обособленных структурных подразделений, а также медицинских организаций, расположенных в сельской местности, поселках городского типа и малых городах с численностью населения до 50 тыс. человек   приведена в соответствие с порядками оказания медицинской помощи. Снижено количество оборудования для оказания медицинской помощи со сроком эксплуатации более 10 лет в медицинских организациях, оказывающих первичную медико-санитарную помощь, а также в  медицинских организациях, расположенных в сельской местности, поселках городского типа и малых городах с численностью населения до 50 тыс. человек</t>
  </si>
  <si>
    <t xml:space="preserve">Результат "Приобретение оборудования в целях реализации региональных проектов модернизации первичного звена здравоохранения " </t>
  </si>
  <si>
    <t>материально-техническая база медицинских организаций, оказывающих первичную медико-санитарную помощь взрослым и детям, их обособленных структурных подразделений, а также медицинских организаций, расположенных в сельской местности, поселках городского типа и малых городах с численностью населения до 50 тыс. человек   приведена в соответствие с порядками оказания медицинской помощи. Снижено количество оборудования для оказания медицинской помощи со сроком эксплуатации более 10 лет в медицинских организациях, оказывающих первичную медико-санитарную помощь, а также в  медицинских организациях, расположенных в сельской местности, поселках городского типа и малых городах с численностью населения до 50 тыс.человек.</t>
  </si>
  <si>
    <t>в 100% муниципальных образований на основании рекомендованной Минздравом России  типовой муниципальной программы по укреплению общественного здоровья органами местного самоуправления будут утверждены муниципальные программы по укреплению общественного здоровья (нарастающим итогом), предусмотрено соответствующее финансирование.
В соответствии с данными программами будет продолжена реализация мероприятий по снижению действия основных факторов риска неинфекционных заболеваний, первичной профилактике заболеваний полости рта, а также мероприятий, направленных на профилактику заболеваний репродуктивной сферы у мужчин.</t>
  </si>
  <si>
    <t xml:space="preserve">Результат "Внедрены корпоративные программы, содержащие наилучшие практики по укреплению здоровья работников" </t>
  </si>
  <si>
    <t>по итогам пилотного проекта будет проработан вопрос о необходимости внесения изменений в законодательство Российской Федерации, включая Трудовой кодекс Российской Федерации, предусматривающие необходимость для работодателей внедрять корпоративные программы по укреплению здоровья работников.
В субъектах Российской Федерации с организационно-методическим сопровождением Национального медицинского исследовательского центра профилактической медицины Минздрава России с привлечением Фонда социального страхования Российской Федерации будет проведена информационно-разъяснительная работа с работодателями в целях внедрения корпоративных программ по укреплению здоровья работников.
Работодателями будут проведены мероприятия, указанные в корпоративных программах, включая привлечение медицинских работников центров общественного здоровья и центров здоровья для обследования работников и проведения школ и лекционных занятий по формированию здорового образа жизни, отказа от курения и употребления алкогольных напитков, перехода на здоровое питание.
Примеры наилучших результатов по проведению корпоративных программ будут опубликованы на сайте Минздрава России, интернет-сайтах органов исполнительной власти пилотных регионов и в средствах массовой информации в рамках информационно-коммуникационной кампании</t>
  </si>
  <si>
    <t xml:space="preserve">Результат "В Оренбургской области функционирует областной центр общественного здоровья и медицинской профилактики" </t>
  </si>
  <si>
    <t>в Оренбургской области функционирует областной центр общественного здоровья и медицинской профилактики</t>
  </si>
  <si>
    <t>Задача: повышение качества и доступности медицинской помощи для лиц старше трудоспособного возраста</t>
  </si>
  <si>
    <t xml:space="preserve">Результат "Созданы региональные гериатрические центры во всех субъектах Российской Федерации" </t>
  </si>
  <si>
    <t>функционирует гериатрический центр на базе ГБУЗ «Оренбургский областной клинический психоневрологический госпиталь ветеранов войн» (далее - ГБУЗ "ООКПГВВ" на 57 гериатрических коек и 39 гериатрических коек в медицинских организациях, в которых помощь получили не менее 2200 граждан старше трудоспособного возраста.
Апробирован комплекс мер, направленных на профилактику и раннее выявление когнитивных нарушений у лиц пожилого и старческого возраста, профилактику падений и переломов</t>
  </si>
  <si>
    <t xml:space="preserve">Результат "Лица старше трудоспособного возраста из групп риска, проживающие в организациях социального обслуживания, прошли вакцинацию против пневмококковой инфекции" </t>
  </si>
  <si>
    <t>проведена вакцинация против пневмококковой инфекции не менее 95 процентов граждан старше трудоспособного возраста из групп риска, проживающих в организациях социального обслуживания.</t>
  </si>
  <si>
    <t xml:space="preserve">Результат "Разработан и внедрен в практику во всех субъектах Российской Федерации комплекс мер, направленный на профилактику падений и переломов" </t>
  </si>
  <si>
    <t xml:space="preserve">в 2020 году обособленным подразделением «гериатрический центр» разработан и направлен в Минздрав России комплекс мер, направленный на профилактику падений и переломов. После одобрения Минздравом России комплекс мер подписан и размещён на сайте Минздрава России, направлен в субъекты Российской Федерации. 
Начиная с 2021 года Федеральным центром координации деятельности субъектов Российской Федерации по развитию организации оказания медицинской помощи по профилю «гериатрия» производится отбор субъектов Российской Федерации, участвующих во внедрении комплекса мер. Орган исполнительной власти в сфере здравоохранения субъекта Российской Федерации, прошедшего отбор, утверждает нормативный правовой акт, регламентирующий внедрение комплекса мер в медицинские организации на территории субъекта Российской Федерации. </t>
  </si>
  <si>
    <t xml:space="preserve">Результат "Во всех субъектах Российской Федерации на геронтологических койках получили помощь граждане старше трудоспособного возраста" </t>
  </si>
  <si>
    <t>функционирует гериатрический центр на базе ГБУЗ «ООКПГВВ» на 57 гериатрических коек и 39 гериатрических коек в медицинских организациях, в которых помощь получили не менее 2200 граждан старше трудоспособного возраста.
Апробирован комплекс мер, направленных на профилактику и раннее выявление когнитивных нарушений у лиц пожилого и старческого возраста, профилактику падений и переломов</t>
  </si>
  <si>
    <t>Задача:своевременное выявление и профилактика заболеваний</t>
  </si>
  <si>
    <t xml:space="preserve">профилактика факторов риска основных хронических неинфекционных заболеваний у населения области, формирование приверженности к здоровому образу жизни.
</t>
  </si>
  <si>
    <t>Задача: проведение иммунизации населения</t>
  </si>
  <si>
    <t xml:space="preserve">Результат "Приобретение вакцин на проведение профилактических прививок" </t>
  </si>
  <si>
    <t>охват населения вакцино-профилактикой</t>
  </si>
  <si>
    <t>Задача: снижение распространенности социально значимых заболеваний</t>
  </si>
  <si>
    <t xml:space="preserve">Результат "Охват медицинским освидетельствованием на ВИЧ-инфекцию населения субъекта Российской Федерации" </t>
  </si>
  <si>
    <t>организация медицинского освидетельствования на ВИЧ-инфекцию населению Оренбургской области</t>
  </si>
  <si>
    <t xml:space="preserve">Результат "Охват населения профилактическими осмотрами на туберкулез" </t>
  </si>
  <si>
    <t>организация профилактических осмотров на туберкулез</t>
  </si>
  <si>
    <t xml:space="preserve">Результат "Уровень информированности населения в возрасте 18-49 лет по вопросам ВИЧ-инфекции" </t>
  </si>
  <si>
    <t>проведение и совершенствование комплекса лечебных и медико-социальных мер</t>
  </si>
  <si>
    <t>Задача: раннее выявление и своевременное лечение лиц, страдающих наркологическими заболеваниями</t>
  </si>
  <si>
    <t xml:space="preserve">Результат "Обеспечение специализированной помощи лицам, страдающих наркологическими заболеваниями" </t>
  </si>
  <si>
    <t>оказание медицинской помощи в стационарных и амбулаторных условиях лиц, страдающих наркологическими заболеваниями</t>
  </si>
  <si>
    <t xml:space="preserve">Результат "Разработаны, утверждены и реализуются региональные программы «Борьба с сердечно-сосудистыми заболеваниями»" </t>
  </si>
  <si>
    <t>в Оренбургской области в 2019 году была утверждена региональная программа "Борьба с сердечно-сосудистыми заболеваниями", а 2021 году была актуализирована в соответствии с новыми требованиями. Ежегодно в соответствии с рекомендациями координационного центра будет проводится актуализация региональной программы, предусматривающая реализацию комплекса мер, направленных в том числе на совершенствование первичной профилактики сердечно-сосудистых заболеваний, своевременное выявление факторов риска, включая артериальную гипертонию, и снижение риска ее развития, вторичную профилактику осложнений сердечно-сосудистых заболеваний, повышение эффективности оказания медицинской помощи больным с сердечно-сосудистыми заболеваниями, в том числе совершенствование организации службы скорой медицинской помощи, предусматривающее создание единой центральной диспетчерской в каждом из регионов, информирование населения о симптомах острого нарушения мозгового кровообращения и острого коронарного синдрома, правилах действий больных и их окружающих при развитии неотложных состояний, совершенствование схем маршрутизации, внедрение и увеличение объемов применения высокоэффективных методов лечения, совершенствование медицинской реабилитации, кадровое обеспечение первичных сосудистых отделений и региональных сосудистых центров и повышение профессиональной квалификации, участвующих в оказании медицинской помощи больным с сердечно-сосудистыми заболеваниями. Координационным центром будет осуществляться мониторинг реализации мероприятий региональных программ, по результатам которого ежегодно будет составляться отчет, содержащий рекомендации о дальнейшей корректировке и реализации мероприятий. По итогам 2024 года координационным центром будет сформирован итоговый отчет о результатах реализации региональных программ «Борьба с сердечно-сосудистыми заболеваниями» и их эффективности.</t>
  </si>
  <si>
    <t xml:space="preserve">Результат "Обеспечена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 </t>
  </si>
  <si>
    <t>в рамках национального проекта «Здравоохранение» будут реализованы мероприятия регионального проекта «Борьба с сердечно-сосудистыми заболеваниями», направленные на обеспечение в амбулаторных условиях лекарственными препаратами граждан, которым были выполнены аортокоронарное шунтирование, ангиопластика коронарных артерий со стентированием и катетерная аблация, перенесших острое нарушение мозгового кровообращения, инфаркт миокарда</t>
  </si>
  <si>
    <t>31.</t>
  </si>
  <si>
    <t xml:space="preserve">Результат "Переоснащены/дооснащены медицинским оборудованием региональные сосудистые центры и первичные сосудистые отделения в субъектах Российской Федерации" </t>
  </si>
  <si>
    <t>к концу реализации результата (в конце 2024 года) будут переоснащены/дооснащены не менее 16 регионалльных сосудистых центров/первичных сосудистых отделений современным медицинским оборудованием, необходимым  для оказания специализированной медицинской помощи и реабилитации больным с инфарктом миокарда  и острым нарушением мозгового кровообращения. Материально-техническая база медицинских организаций приведена в соответствии с современными требованиями  оказания медицинской помощи больным с сердечно-сосудистыми заболеваниями, что позволяет повысить доступность и качество оказания медицинской, в том числе высокотехнологичной, помощи в кратчайшие от момента возникновения симптомов сроки и организовать раннюю реабилитацию пациента. В целях создания условий для развития медицинской помощи и обеспечения доступности для граждан в части предусматривающей оснащение медицинских организаций медицинскими изделиями, при возникновении потребности, возможно неоднократное включение региональных сосудистых центров и первичных сосудистых отделений в программу оснащения медицинским оборудованием в течение срока реализации регионального проекта "Борьба с сердечно-сосудистыми заболеваниями"</t>
  </si>
  <si>
    <t>32.</t>
  </si>
  <si>
    <t xml:space="preserve">Результат "В Оренбургской области 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 </t>
  </si>
  <si>
    <t xml:space="preserve">в регионе реализуются традиционные программы льготного лекарственного обеспечения отдельных категорий граждан и региональных льготников, а также пациентов высокого сердечно-сосудистого риска.
В Оренбургской области в рамках постановления Правительства Оренбургской области от 25.12.2018 № 883-пп «Об утверждении государственной программы «Развитие здравоохранения Оренбургской области» с августа 2019 года за счет средств областного бюджета реализуются мероприятия регионального проекта и программы «Борьба с сердечно-сосудистыми заболеваниями» по лекарственному обеспечению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Профилактические меры включают бесплатное обеспечение лекарственными препаратами для проведения антиагрегантной, антикоагулянтной, гиполипидемической терапии в амбулаторных условиях (8 Международных непатентованных наименований: апиксабан, аторвастатин, ацетилсалициловая кислота, варфарин, дабигатрана этексилат, клопидогрел, ривароксабан, тикагрелор) и направлены в том числе на формирование приверженности пациентов к медикаментозному лечению.
В рамках регионального проекта бесплатно обеспечиваются лекарственными препаратами лица, перенесшие инфаркт миокарда, аортокоронарное шунтирование, ангиопластику коронарных артерий со стентированием, после эпизода нестабильной стенокардии (далее - НС), фибрилляцию предсердий. При наличии медицинских показаний все граждане независимо от наличия или отсутствия инвалидности, или другого льготного статуса имеют право на бесплатное получение лекарственных препаратов по рецепту врача в рамках регионального проекта </t>
  </si>
  <si>
    <t>33.</t>
  </si>
  <si>
    <t xml:space="preserve">Результат "Разработана, утверждена и реализуется региональная программа "Борьба с онкологическими заболеваниями" </t>
  </si>
  <si>
    <t>Оренбургской областью, утверждена и реализуется региональная программа "Борьба с онкологическими заболеваниями". Региональная программа включает мероприятия, направленные на совершенствование профилактики и раннего выявления злокачественных новообразований, на повышение эффективности диагностики и лечения злокачественных новообразований, в том числе с применением эффективных методов диагностики злокачественных новообразований и использованием телемедицинских технологий, внедрение высокоэффективных радиологических, химиотерапевтических, комбинированных и хирургических методов лечения в соответствии с клиническими рекомендациями, обеспечение полного цикла применения химиотерапевтического лечения у больных со злокачественными новообразованиями, повышение доступности высокотехнологичных методов лечения для пациентов с онкологическими заболеваниями, повышение профессиональной квалификации медицинского персонала первичного звена здравоохранения, врачей-онкологов, врачей-радиологов и других специалистов, участвующих в оказании онкологической помощи населению, развитие реабилитации онкологических больных, в том числе за счет внедрения современных программ реабилитации и программ психосоциальной поддержки онкологических больных. Региональные программы были согласованы главными внештатными специалистами-онкологами Минздрава России. 
В период реализации результата будет обеспечена реализация региональной программы "Борьба с онкологическими заболеваниями" в Оренбургской области.  По итогам каждого года будет проведен анализ результатов реализации и эффективности региональной программы "Борьба с онкологическими заболеваниями". На основании анализа результатов реализации и эффективности региональной программы, при необходимости, будет производиться их корректировка.</t>
  </si>
  <si>
    <t>34.</t>
  </si>
  <si>
    <t xml:space="preserve">Результат "Финансовое обеспечение оказания медицинской помощи больным с онкологическими заболеваниями в соответствии с клиническими рекомендациями" </t>
  </si>
  <si>
    <t>в рамках реализации регионального проекта обеспечено ежегодное доведение субвенции из бюджета Федерального Фонда обязательного медицинского страхования бюджетам территориальных фондов обязательного медицинского страхования на дополнительное финансовое обеспечение оказания медицинской помощи больным с онкологическими заболеваниями в соответствии с клиническими рекомендациями. Субвенция будет направлена на оказание помощи больным с онкологическими заболеваниями в рамках дневного и круглосуточного стационаров, в том числе в части противоопухолевой лекарственной терапии, лучевой терапии, лучевой терапии в сочетании с противоопухолевой лекарственной терапией, хирургического лечения. Мониторинг и учет использования Субвенции осуществляется в соответствии с приказом Фонда обязательного медицинского страхования от 29 ноября 2018 г. № 260 "Об утверждении форм и порядка представления отчетности об объеме и стоимости медицинской помощи пациентам с онкологическими заболеваниями, оказанной медицинскими организациями, осуществляющими деятельность в сфере обязательного медицинского страхования"</t>
  </si>
  <si>
    <t>35.</t>
  </si>
  <si>
    <t>в рамках реализации регионального проекта на базе крупных медицинских организаций планируется создание 17 центров амбулаторной онкологической помощи, которые обеспечат первичный «онкопоиск», этапность и преемственность, проведение лекарственной химиотерапии, диспансерное наблюдение, оказание психологической поддержки пациентам, паллиативную помощь пациентам при онкологических заболеваниях. Центрами амбулаторной онкологической помощи на принципах мультикомандного подхода обеспечены сокращение сроков начала и длительность проведения диагностики злокачественных новообразований, повышение ее качества, диспансерное наблюдение, проведение химиотерапевтического лечения в условиях дневного стационара, мониторинг лечения онкологических пациентов, за счет обеспечения комплексного подхода в диагностике и лечении. Что позволит повысить доступность и качество медпомощи.</t>
  </si>
  <si>
    <t>36.</t>
  </si>
  <si>
    <t>в рамках регионального проекта проводится переоснащение медицинским оборудованием, в том числе оборудованием для диагностики и лечения методами ядерной медицины онкологических заболеваний в соответствии с порядками оказания медицинской помощи, медицинских организаций Оренбургской области, оказывающих медицинскую помощь больным с онкологическими заболеваниями (ГБУЗ «Оренбургский областной клинический онкологический диспансер»,  ГБУЗ «Бузулукская больница скорой медицинской помощи» (онкологические отделения)).</t>
  </si>
  <si>
    <t>37.</t>
  </si>
  <si>
    <t xml:space="preserve">Результат "Проведение информационно-коммуникационной кампании, направленной на профилактику онкологических заболеваний" </t>
  </si>
  <si>
    <t>осуществление просветительской и воспитательной работы среди населения при активном использовании средств массовой информации (далее - СМИ) по пропаганде здорового образа жизни, по профилактике и раннему выявлению новообразований, о факторах риска злокачественных новообразований: лекции; sms-информирование; информационные материалы; ток-шоу.  Совершенствование комплекса мер вторичной профилактики онкологических заболеваний, повышение эффективности реализуемых мер, внедрение новых программ системных скринингов наиболее значимых локализаций, включая расширение перечня исследований программы диспансеризации и профилактических медицинских осмотров для обеспечения раннего выявления злокачественных новообразований; организация и проведение информационно-коммуникационных кампаний, а также вовлечение граждан в мероприятия по укреплению общественного здоровья: выявление злокачественных новообразований и рака, меры по организации выездов мобильной медицинской бригады с целью проведения мероприятий вторичной профилактики онкологических заболеваний для граждан, проживающих в населенных пунктах, расположенных на значительном удалении от медицинской организации и (или) имеющих плохую транспортную доступность с учетом климатогеографических условий; организация работы сети смотровых кабинетов для выявления злокачественных новообразований визуальных локализаций (кадровая обеспеченность, повышение квалификации, организация потока пациентов в смотровой кабинет, сменность работы).</t>
  </si>
  <si>
    <t xml:space="preserve"> «Увеличен объем экспорта медицинских услуг»</t>
  </si>
  <si>
    <t>38.</t>
  </si>
  <si>
    <t xml:space="preserve">Результат "Реализация коммуникационных мероприятий, направленных на повышение уровня информированности иностранных граждан о медицинских услугах, оказываемых на территории Оренбургской области" </t>
  </si>
  <si>
    <t xml:space="preserve">в рамках реализации РП "Развитие экспорта медицинских услуг" реализуются коммуникационные мероприятия по повышению уровня информированности иностранных граждан о медицинских услугах, оказываемых на территории Оренбургской области на период 2019-2024 годов. Информирование осуществляется в сети интернет. Ежегодно актуализируется информация о предоставляемых медицинскими организациями услугах </t>
  </si>
  <si>
    <t>39.</t>
  </si>
  <si>
    <t xml:space="preserve">на основании измененных форм статистического наблюдения будут осуществлены сбор данных о числе иностранных граждан, получивших медицинские услуги в медицинских организациях Оренбургской области, а также об их стоимости. </t>
  </si>
  <si>
    <t>Задача: обеспечение доступности всех видов медицинской помощи неработающему населению</t>
  </si>
  <si>
    <t>40.</t>
  </si>
  <si>
    <t xml:space="preserve">Результат "Обеспечение специализированной помощи лицам неработающему населению" </t>
  </si>
  <si>
    <t>оказание медицинской помощи в стационарных и амбулаторных условиях неработающему населению</t>
  </si>
  <si>
    <t>Задача: обеспечение доступности лекарственными препаратами, медицинскими изделиями, специализированными продуктами лечебного питания населения</t>
  </si>
  <si>
    <t>41.</t>
  </si>
  <si>
    <t>Планирование потребности нуждающихся в лекарственных препаратах</t>
  </si>
  <si>
    <t>Задача: развитие комплексной системы профилактики, диагностики, лечения и реабилитации при психических расстройствах и расстройствах поведения</t>
  </si>
  <si>
    <t>42.</t>
  </si>
  <si>
    <t>оказание медицинской помощи в стационарных и амбулаторных условиях лицам, страдающих психическими расстройствами и расстройствами поведения</t>
  </si>
  <si>
    <t>Задача: обеспечение населению всех видов специализированной помощи</t>
  </si>
  <si>
    <t>43.</t>
  </si>
  <si>
    <t xml:space="preserve">организация стационарных отделений и амбулаторных кабинетов паллиативной медицинской помощи (далее - ПМП)
</t>
  </si>
  <si>
    <t>44.</t>
  </si>
  <si>
    <t xml:space="preserve">Результат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 </t>
  </si>
  <si>
    <t>обеспечение лекарственными препаратами, содержащими наркотические средства и психотропные вещества, пациентов, нуждающиеся в ПМП</t>
  </si>
  <si>
    <t>45.</t>
  </si>
  <si>
    <t xml:space="preserve">Результат "Пациенты,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 </t>
  </si>
  <si>
    <t>обеспечение медицинскими изделиями пациентов, нуждающиеся вПМП</t>
  </si>
  <si>
    <t>46.</t>
  </si>
  <si>
    <t xml:space="preserve">Результат "Приобретены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 </t>
  </si>
  <si>
    <t>закупка автотранспорта выездной патронажной ПМП</t>
  </si>
  <si>
    <t>47.</t>
  </si>
  <si>
    <t>организация оказания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t>
  </si>
  <si>
    <t>Задача: Обеспечение доступности ВМП</t>
  </si>
  <si>
    <t>48.</t>
  </si>
  <si>
    <t>расчет потребности в видах высокотехнологичной медицинской помощи среди населения</t>
  </si>
  <si>
    <t>ГП</t>
  </si>
  <si>
    <t>Задача: Развитие безвозмездного донорства</t>
  </si>
  <si>
    <t>49.</t>
  </si>
  <si>
    <t xml:space="preserve">Результат "Доля трансплантированных органов из числа заготовленных для трансплантации" </t>
  </si>
  <si>
    <t>обеспечение трансплантации органов для нуждающихся лиц</t>
  </si>
  <si>
    <t>Задача: 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t>
  </si>
  <si>
    <t>50.</t>
  </si>
  <si>
    <t xml:space="preserve">Результат "Увеличен охват детей в возрасте 15-17 лет профилактическими медицинскими осмотрами с целью сохранения их репродуктивного здоровья (доля от общего числа детей подлежащих осмотрам),%" </t>
  </si>
  <si>
    <t>в рамках данного результата органами государственной власти Оренбургской области в сфере охраны здоровья с целью исполнения мероприятий региональной программы будут проводиться ежегодно не менее 500  информационно-коммуникационных мероприятий (круглые столы, конференции, лекции, школы, в том числе в интерактивном режиме, при участии средств массовой информации, издание печатных агитационных материалов) по вопросам необходимости проведения профилактических медицинских осмотров несовершеннолетних: девочек – врачами акушерами-гинекологами; мальчиков – врачами детскими урологами-андрологами. Также будут проведены   разъяснительные работы с подростками и их родителями/законными представителями в отношении необходимости проведения профилактических медицинских осмотров. 
Указанные меры позволят увеличить охват профилактическими медицинскими осмотрами детей в возрасте 15-17 лет до 80% на 31.12.2024 г, что в свою очередь будет способствовать раннему выявлению и лечению имеющейся патологии, предотвратить нарушения репродуктивного здоровья в будущем путем профилактических и реабилитационных мероприятий.</t>
  </si>
  <si>
    <t xml:space="preserve"> -</t>
  </si>
  <si>
    <t>51.</t>
  </si>
  <si>
    <t xml:space="preserve">Результат "Увеличена доля детей в возрасте 0-17 лет, охваченных профилактическими осмотрами" </t>
  </si>
  <si>
    <t>в рамках данного результата органами государственной власти Оренбургской области в сфере охраны здоровья в рамках региональных программ будут проводиться   информационно-коммуникационные мероприятия, направленных на формирование и поддержание здорового образа жизни среди детей и их родителей/законных представителей, в том числе, по вопросам необходимости проведения профилактических медицинских осмотров несовершеннолетних. 
Указанные меры позволят увеличить охват профилактическими медицинскими осмотрами детей в возрасте с 0-17 лет до 96% к концу 2024 г, что в свою очередь будет способствовать раннему выявлению и лечению имеющейся патологии, предотвратить нарушения  здоровья в будущем путем профилактических и реабилитационных мероприятий и в конечном итоге приведет к увеличению ожидаемой продолжительности жизни.</t>
  </si>
  <si>
    <t>Задача: Повышено качество и доступность медицинской помощи детям и снижена детская смертность</t>
  </si>
  <si>
    <t>52.</t>
  </si>
  <si>
    <t xml:space="preserve">Результат "Повышена квалификация медицинских работников в области перинатологии, неонатологии и педиатрии в симуляционных центрах, тыс. человек нарастающим итогом" </t>
  </si>
  <si>
    <t>к концу 2024 г. в рамках выполнения государственного задания на дополнительное профессиональное образование, установленное Минздравом России подведомственным федеральным государственным учреждениям, в симуляционных центрах будет повышена квалификация не менее 0,734 тыс.  специалистов в области  перинатологии, неонатологии и педиатрии, что будет  способствовать  совершенствованию манипуляционных и коммуникативных навыков врачей и отразится на повышении качества медицинской помощи детям и снижении смертности и инвалидности.</t>
  </si>
  <si>
    <t>53.</t>
  </si>
  <si>
    <t xml:space="preserve">Результат "Построено (реконструировано) детских больниц (корпусов)" </t>
  </si>
  <si>
    <t>земельный участок, с кадастровым номером 56:44:0202007:9709, площадью 148 600 +/- 135 кв.м., с местоположением Российская Федерация, Оренбургская область, г. Оренбург, ул. Гаранькина, земельный участок расположен в северо-западной части кадастрового квартала 56:44:0202007, с разрешенным использованием: здравоохранение, строительство областной детской больницы, передан Заказчику в безвозмездное пользование по договору безвозмездного пользования №2/19 от 04 марта 2019 года.
В соответствии с действующей редакцией паспорта федерального проекта к 31.12.2024 г. будет построена и введена в эксплуатацию областная детская больница на 430 койко-мест. Строительство больницы расширит возможности по оказанию специализированной, в том числе высокотехнологичной медицинской помощи детям, обеспечит внедрение инновационных медицинских технологий в педиатрическую практику, создаст комфортные условия пребывания детей в медицинских организациях, в том числе совместно с родителями. Данное мероприятие будет способствовать повышению качества оказания медицинской помощи женщинам и детям, а также снижению детской смертности, в том числе младенческой.</t>
  </si>
  <si>
    <t>54.</t>
  </si>
  <si>
    <t>женщинам, наблюдавшимся во время беременности в женской консультации не менее 12 недель, при явке к врачу на очередной осмотр со сроком беременности 30 недель (при многоплодной беременности - 28 недель) выдается родовый сертификат. Средства родового сертификата за оказание медицинской помощи в амбулаторных условиях расходуются на обеспечение медикаментами женщин в период беременности, оплату труда врачей-специалистов и среднего медицинского персонала и оснащение медицинским оборудованием, инструментарием, мягким инвентарем и медицинскими изделиями. Средства родового сертификата за оказание медицинской помощи женщинам в стационарных условиях расходуются на приобретение медикаментов и дополнительного питания для беременных и кормящих женщин, оплату труда врачей-специалистов, среднего и младшего медицинского персонала, оснащение медицинским оборудованием, инструментарием, медицинскими изделиями, мягким инвентарем. Средства родового сертификата за оказание медицинской помощи детям первого года жизни в детских поликлиниках расходуются на оплату труда врачей-специалистов и среднего медицинского персонала, участвовавших в проведении профилактических медицинских осмотров указанных детей. Дополнительное финансовое обеспечение медицинских организаций, оказывающих медицинскую помощь женщинам во время беременности, родов, в послеродовом периоде и детям первого года жизни, способствует повышению качества оказания медицинской помощи, профилактике и своевременной диагностике осложнений беременности, увеличению оплаты труда медицинских работников, а также укреплению материально - технической базы учреждений родовспоможения (женских консультаций, родильных домов, перинатальных центров и др.). Реализация мероприятий снижает младенческую смертность.</t>
  </si>
  <si>
    <t>55.</t>
  </si>
  <si>
    <t>с 2021г - 2030 гг. органами исполнительной власти Оренбургской области будут продолжены мероприятия по реализации организационно-планировочных решений внутренних пространств детских поликлиник/детских поликлинических отделений медицинских организаций, обеспечивающих комфортность пребывания детей.​
Данные меры будут направлены на повышение качества оказания первичной медико-санитарной помощи детям, создание условий для внедрения принципов бережливого производства и комфортного пребывания детей и их родителей при оказании первичной медико-санитарной помощи.</t>
  </si>
  <si>
    <t>56.</t>
  </si>
  <si>
    <t xml:space="preserve">Результат "Детские поликлиники/детские поликлинические отделения медицинских организаций субъектов Российской Федерации будут дооснащены медицинскими изделиями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 </t>
  </si>
  <si>
    <t>с 2021 г. - по 2030 г. органами исполнительной власти Оренбургской области будут продолжены мероприятия по дооснащению медицинскими изделиями детских поликлиник/детских поликлинических отделений медицинских организаций.
Данные меры будут направлены на повышение качества и доступности оказания первичной медико-санитарной помощи детям. Это создаст условия для увеличения доли посещения детьми медицинских организаций с профилактическими целями, что позволит предупредить развитие хронических заболеваний не только в детском, но и во взрослом возрасте.</t>
  </si>
  <si>
    <t>Задача: создание трехуровневой системы акушерских стационаров, сети перинатальных центров, оснащенных современным высокотехнологичным оборудованием, дистанционно-консультативных центров с выездными акушерскими и неонатологическими бригадами; мониторинг беременных высокого риска</t>
  </si>
  <si>
    <t>57.</t>
  </si>
  <si>
    <t>организация медицинской помощи женщинам в период беременности, родов и послеродовой период</t>
  </si>
  <si>
    <t>Задача: профилактика абортов</t>
  </si>
  <si>
    <t>58.</t>
  </si>
  <si>
    <t xml:space="preserve">Результат "Медико-социальная поддержка беременных женщин" </t>
  </si>
  <si>
    <t>59.</t>
  </si>
  <si>
    <t xml:space="preserve">Результат "Проведено массовое обследование новорожденных на врожденные и (или) наследственные заболевания в рамках расширенного неонатального скрининга" </t>
  </si>
  <si>
    <t>организация расширенного мониторинга на врожденные и (или) наследственные заболевания</t>
  </si>
  <si>
    <t>Задача: укрепление здоровья матери и ребенка</t>
  </si>
  <si>
    <t>60.</t>
  </si>
  <si>
    <t>планирование потребности полноценного питания нуждающихся беременных женщин, кормящих матерей, а также детей в возрасте до трех лет</t>
  </si>
  <si>
    <t>Задача организация медицинской реабилитации</t>
  </si>
  <si>
    <t>61.</t>
  </si>
  <si>
    <t xml:space="preserve">развитие реабилитационной инфраструктуры
</t>
  </si>
  <si>
    <t>Задача: организация отдельных услуг санаторно-курортного лечения</t>
  </si>
  <si>
    <t>62.</t>
  </si>
  <si>
    <t xml:space="preserve">Результат "Обеспечение санаторно-курортного лечения" </t>
  </si>
  <si>
    <t>организация санаторно-курортного лечения по профилю туберкулез</t>
  </si>
  <si>
    <t>Задача: ликвидация кадрового дефицита в медицинских организациях, оказывающих первичную медико-санитарную помощь</t>
  </si>
  <si>
    <t>63.</t>
  </si>
  <si>
    <t>в период реализации регионального проекта планируется проведение следующих мероприятий: информирование заинтересованных лиц и организаций о возможности прохождения непрерывного медицинского образования (далее - НМО) на портале НМО edu.rosminzdrav.ru, осуществление информирования об обновление методических и справочных материалов о системе непрерывного медицинского образования.
Минздравом Оренбургской области будет осуществляться информирование специалистов отрасли здравоохранения о системе непрерывного медицинского образования. С использованием портала НМО медицинские работники смогут получить необходимые актуальные знания и навыки.
Минздравом оренбургской области буду проводиться мероприятия по обеспечению участия медицинских работников в системе непрерывного медицинского образования с использованием портала НМО, а также мониторинг числа активных участников на портале НМО</t>
  </si>
  <si>
    <t>64.</t>
  </si>
  <si>
    <t>Для достижения результата в период  реализации проекта ежегодно будет проводится оценка потребности  во врачах для государственных и муниципальных медицинских организаций на соответствующий год в разрезе специальностей, а также определение контрольных цифр приема (далее - КЦП)  на последующий учебный год, проводится мониторинг для определения количества работающих специалистов. Будут проводится мероприятия с целью повышения престижа медицинских специальностей, продолжится деятельность центров содействия трудоустройству выпускников.</t>
  </si>
  <si>
    <t>65.</t>
  </si>
  <si>
    <t>Ежегодно планируется проводить корректировку прогнозной потребности в среднем медицинском персонале для государственных и муниципальных медицинских организаций на соответствующий год в разрезе специальностей, а также формировать распоряжение для приема в средние профессиональные образовательные организации в рамках КЦП.
Будут функционировать центры содействия трудоустройству выпускников. Планируется проведения мероприятий по повышению престижа медицинских специальностей.
Ежегодно в период 2021-2024 гг. будет осуществляться корректировка объема государственного задания для образовательных организаций, осуществляющих подготовку среднего медицинского персонала.</t>
  </si>
  <si>
    <t>Задача: расширение государственной поддержки</t>
  </si>
  <si>
    <t>66.</t>
  </si>
  <si>
    <t xml:space="preserve">ликвидация кадрового дефицита в медицинских организациях, оказывающих ПМСП
</t>
  </si>
  <si>
    <t>67.</t>
  </si>
  <si>
    <t>100% медицинских организаций будут обеспечивать межведомственное электронное взаимодействие с учреждениями медико-социальной экспертизы по обмену документами для установления инвалидности, в том числе в целях сокращения количества очных обращений граждан в учреждения МСЭ, путем доработки функционала медицинских информационных систем, для передачи направления на медико-социальную экспертизу и сопутствующей медицинской документации в форме электронных документов посредством ЕГИСЗ в бюро медико-социальной экспертизы.
100% медицинских организаций будут обеспечивать межведомственное электронное взаимодействие с фондом социального страхования (передача электронных листков нетрудоспособности), а также с Министерством труда и социального развития при обмене информацией в соответствии с законодательством Российской Федерации, в том числе о назначенных и оказанных мерах социальной поддержки гражданам.</t>
  </si>
  <si>
    <t>68.</t>
  </si>
  <si>
    <t>медицинские организации государственной и муниципальной систем здравоохранения Оренбургской области второго и третьего уровней будут подключены к централизованным подсистемам государственных информационных систем в сфере здравоохранения «Телемедицинские консультации». Медицинские работники медицинских организаций второго и третьего уровней будут обучены принципам проведения телемедицинских консультаций. С момента внедрения централизованной подсистемы ГИСЗ «Телемедицинские консультации» будут проводиться консультации и консилиумы врачей с применением телемедицинских технологий при дистанционном взаимодействии медицинских работников между собой на региональном уровне.</t>
  </si>
  <si>
    <t>69.</t>
  </si>
  <si>
    <t xml:space="preserve">Результат "85 субъектов Российской Федерации реализовали систему электронных рецептов" </t>
  </si>
  <si>
    <t>70</t>
  </si>
  <si>
    <t>в рамках результата запланированы мероприятия, направленные на внедрение медицинских информационных систем, соответствующих требованиям Минздрава России. В рамках реализации регионального проекта медицинские организации государственной и муниципальной систем Оренбургской области будут использовать медицинские информационные системы, соответствующие требованиям Минздрава России обеспечивая информационное взаимодействие с подсистемами ЕГИСЗ. 
Ежегодно врачи будет обеспечиваться сертификатами усиленной квалифицированной электронной подписи (далее - УКЭП) для ведения юридически значимого электронного документооборота. Поэтапно будут осуществляться закупки и ввод в эксплуатацию информационно-коммуникационного оборудования в государственных и муниципальных медицинских организациях. 
Медицинские организации, в том числе за счет предоставленных субсидий по итогам конкурсных процедур будут оснащены необходимым информационно-телекоммуникационным оборудованием, локальными вычислительными сетями, необходимым серверным оборудованием, компьютерами для автоматизированных рабочих мест медицинских работников, криптографическим оборудованием для обеспечения защищенной сети передачи данных, электронными подписями для врачей, внедрены медицинские информационные системы, соответствующие требованиям Минздрава России.
Медицинские работники будут обучены использованию централизованных систем (подсистем) государственных информационных систем в сфере здравоохранения по отдельным профилям оказания медицинской помощи.
В результате будет сокращено время ожидания гражданами медицинской помощи за счет реализации системы управления маршрутизацией и потоками пациентов, запись на обследования к узким специалистам медицинских организаций второго и третьего уровня будет обеспечиваться из подразделений медицинских организаций на приеме у врача.</t>
  </si>
  <si>
    <t>71.</t>
  </si>
  <si>
    <t>в Оренбургской области в рамках областного бюджета ведутся работы направленные на  реализацию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 В рамках результата проводятся мероприятия, направленные на внедрение и сопровождение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</si>
  <si>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Задача: повышение эффективности функционирования системы здравоохранения путем создания механизмов взаимодействия медицинских организаций на основе ЕГИСЗ, внедрения цифровых технологий и платформенных решений, формирующих единый цифровой контур здравоохранения для решения следующих задач: - управления отраслью, - осуществления медицинской деятельности в соответствии со стандартами и клиническими рекомендациями, - обеспечения экономической эффективности сферы здравоохранения, - управления персоналом и кадрового обеспечения, - обеспечения эффективного управления цифровой инфраструктурой, - контрольно-надзорной деятельности»</t>
  </si>
  <si>
    <t>72.</t>
  </si>
  <si>
    <t>в Оренбургской области к концу реализации результата , с учетом закупаемого оборудования и программного обеспечения,  организовано не менее 15765 автоматизированных рабочих мест медицинских работников (нарастающим итогом)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t>
  </si>
  <si>
    <t>73.</t>
  </si>
  <si>
    <t>в 2024 году 100% территориально-выделенных структурных подразделений медицинских организаций государственной и муниципальной систем здравоохранения Оренбургской области, передающих сведения об электронных медицинских документах, созданных при оказании медицинской помощи населению, в подсистему ЕГИСЗ «Федеральный реестр электронных медицинских документов» для предоставления гражданам электронных медицинских документов в Личном кабинете пациента «Мое здоровье» на Едином портале государственных и муниципальных услуг (функций).</t>
  </si>
  <si>
    <t>Задача: обеспечение доступности медицинских сервисов для населения</t>
  </si>
  <si>
    <t>74.</t>
  </si>
  <si>
    <t>сопровождение и развитие информационных систем и обеспечение анализа базы данных</t>
  </si>
  <si>
    <t>Задача: исполнение государственной политики в области здравоохранения</t>
  </si>
  <si>
    <t>75.</t>
  </si>
  <si>
    <t>обеспечение контроля качества и доступности медицинской помощи населению, включая рациональное планирование деятельности сети подведомственных медицинских организаций</t>
  </si>
  <si>
    <t>Задача: развитие и использование новых управленческих технологий</t>
  </si>
  <si>
    <t>76.</t>
  </si>
  <si>
    <t xml:space="preserve">Результат "Развитие новых форм организации оказания медицинской помощи" </t>
  </si>
  <si>
    <t>внедрение принципов концессионних основ</t>
  </si>
  <si>
    <t>Задача: расширение социального партнерства</t>
  </si>
  <si>
    <t>77.</t>
  </si>
  <si>
    <t>оказание информационной поддержка, в том числе в СМИ</t>
  </si>
  <si>
    <t>Задача: расширение межведомственного взаимодействия с научно-исследовательскими и образовательными учреждениями</t>
  </si>
  <si>
    <t>78.</t>
  </si>
  <si>
    <t>привлечение научно-исследовательских институтов и образовательных учреждений для совершенствования организации оказания медицинской помощи населению</t>
  </si>
  <si>
    <t>Информация о бюджетных ассигнованиях на реализацию государственной программы  "Развитие здравоохранения Оренбургской области"</t>
  </si>
  <si>
    <t>N п/п</t>
  </si>
  <si>
    <t>Наименование государственной программы, структурного элемента государственной программы</t>
  </si>
  <si>
    <t>Главный распорядитель бюджетных средств (ответственный исполнитель, соисполнитель, участник)</t>
  </si>
  <si>
    <t>Код бюджетной классификации</t>
  </si>
  <si>
    <t>Объем финансового обеспечения по годам реализации, тыс. рублей</t>
  </si>
  <si>
    <t>ГРБС</t>
  </si>
  <si>
    <t xml:space="preserve">ЦСР </t>
  </si>
  <si>
    <t>Всего</t>
  </si>
  <si>
    <t>Государственная программа (комплексная программа) "Развитие здравоохранения Оренбургской области"</t>
  </si>
  <si>
    <t>всего, в том числе:</t>
  </si>
  <si>
    <t>минстрой</t>
  </si>
  <si>
    <t>ТФОМС</t>
  </si>
  <si>
    <t>01 1 N1 55540</t>
  </si>
  <si>
    <t>01 1 N1 J1910</t>
  </si>
  <si>
    <t>01 1 N1 J5540</t>
  </si>
  <si>
    <t>Региональный проект «Модернизация первичного звена здравоохранения Российской Федерации»</t>
  </si>
  <si>
    <t>01 1 N9 53650</t>
  </si>
  <si>
    <t>Региональный проект «Укрепление общественного здоровья»</t>
  </si>
  <si>
    <t>01 1 P4 71190</t>
  </si>
  <si>
    <t>Региональный проект «Старшее поколение»</t>
  </si>
  <si>
    <t>01 1 P3 54680</t>
  </si>
  <si>
    <t xml:space="preserve">Комплекс процессных мероприятий «Организация профилактических мероприятий»                                                </t>
  </si>
  <si>
    <t>01 4 01 71410</t>
  </si>
  <si>
    <t>01 4 01 71420</t>
  </si>
  <si>
    <t>01 4 01 71430</t>
  </si>
  <si>
    <t>01 4 01 71490</t>
  </si>
  <si>
    <t>01 4 01 72420</t>
  </si>
  <si>
    <t xml:space="preserve">Комплекс процессных мероприятий «Профилактика и лечение инфекционных заболеваний»                </t>
  </si>
  <si>
    <t>01 4 02 21170</t>
  </si>
  <si>
    <t xml:space="preserve">01 4 02 71180    </t>
  </si>
  <si>
    <t>01 4 03 21220</t>
  </si>
  <si>
    <t>01 4 03 71200</t>
  </si>
  <si>
    <t>01 4 03 71210</t>
  </si>
  <si>
    <t>01 4 03 71220</t>
  </si>
  <si>
    <t>01 4 03 71240</t>
  </si>
  <si>
    <t>01 4 03 71250</t>
  </si>
  <si>
    <t>01 4 03 71260</t>
  </si>
  <si>
    <t xml:space="preserve">01 4 03 71270 </t>
  </si>
  <si>
    <t>01 4 03 93910</t>
  </si>
  <si>
    <t>01 4 03 R2021</t>
  </si>
  <si>
    <t>01 4 03 R2022</t>
  </si>
  <si>
    <t>01 4 03 R2023</t>
  </si>
  <si>
    <t>01 4 04 71280</t>
  </si>
  <si>
    <t>01 4 04 71290</t>
  </si>
  <si>
    <t>01 4 04 71300</t>
  </si>
  <si>
    <t>01 4 04 72850</t>
  </si>
  <si>
    <t xml:space="preserve">Региональный проект «Борьба с сердечно-сосудистыми заболеваниями» </t>
  </si>
  <si>
    <t>01 1 N 2 55860</t>
  </si>
  <si>
    <t>01 1 N 2 Z5860</t>
  </si>
  <si>
    <t>01 1 N 3 51900</t>
  </si>
  <si>
    <t>01 1 N 3 J1900</t>
  </si>
  <si>
    <t>01 4 05 21390</t>
  </si>
  <si>
    <t>01 4 06 21230</t>
  </si>
  <si>
    <t>01 4 06 21240</t>
  </si>
  <si>
    <t>01 4 06 51610</t>
  </si>
  <si>
    <t>01 4 06 52160</t>
  </si>
  <si>
    <t>01 4 06 54601</t>
  </si>
  <si>
    <t>01 4 06 54602</t>
  </si>
  <si>
    <t>01 4 06 71590</t>
  </si>
  <si>
    <t>01 4 06 71600</t>
  </si>
  <si>
    <t>01 4 06 71610</t>
  </si>
  <si>
    <t>01 4 06 71900</t>
  </si>
  <si>
    <t>01 4 06 72230</t>
  </si>
  <si>
    <t xml:space="preserve">01 4 07 71340    </t>
  </si>
  <si>
    <t>01 4 07 71350</t>
  </si>
  <si>
    <t>01 4 07 71360</t>
  </si>
  <si>
    <t>01 4 08 54220</t>
  </si>
  <si>
    <t>01 4 08 71370</t>
  </si>
  <si>
    <t>01 4 08 71380</t>
  </si>
  <si>
    <t>01 4 08 71440</t>
  </si>
  <si>
    <t>01 4 08 71460</t>
  </si>
  <si>
    <t>01 4 08 71470</t>
  </si>
  <si>
    <t>01 4 08 71480</t>
  </si>
  <si>
    <t xml:space="preserve">01 4 08 71580    </t>
  </si>
  <si>
    <t>01 4 08 71860</t>
  </si>
  <si>
    <t xml:space="preserve">01 4 08 71870    </t>
  </si>
  <si>
    <t>01 4 08 72860</t>
  </si>
  <si>
    <t>01 4 08 72880</t>
  </si>
  <si>
    <t>01 4 08 81390</t>
  </si>
  <si>
    <t>01 4 08 91830</t>
  </si>
  <si>
    <t>01 4 08 95350</t>
  </si>
  <si>
    <t xml:space="preserve">01 4 08 R2010       </t>
  </si>
  <si>
    <t xml:space="preserve">Комплекс процессных мероприятий «Организация высокотехнологичной медицинской помощи, в том числе по профилю трансфузиологии» </t>
  </si>
  <si>
    <t>01 4 09 21270</t>
  </si>
  <si>
    <t>01 4 09 21430</t>
  </si>
  <si>
    <t>01 4 09 54030</t>
  </si>
  <si>
    <t>01 4 09 71530</t>
  </si>
  <si>
    <t>01 4 09 71540</t>
  </si>
  <si>
    <t xml:space="preserve">01 4 09 72700    </t>
  </si>
  <si>
    <t>01 4 09 R4020</t>
  </si>
  <si>
    <t>01 4 09 R4760</t>
  </si>
  <si>
    <t xml:space="preserve">Комплекс процессных мероприятий «Организация медицинской помощи детям» </t>
  </si>
  <si>
    <t>01 4 11 40010</t>
  </si>
  <si>
    <t>01 4 11 71230</t>
  </si>
  <si>
    <t>01 4 11 71450</t>
  </si>
  <si>
    <t>01 4 11 71510</t>
  </si>
  <si>
    <t>01 4 11 71780</t>
  </si>
  <si>
    <t>01 4 11 71960</t>
  </si>
  <si>
    <t>01 4 11 72500</t>
  </si>
  <si>
    <t>01 4 11 72960</t>
  </si>
  <si>
    <t>01 4 11 95860</t>
  </si>
  <si>
    <t>01 4 11 R3850</t>
  </si>
  <si>
    <t>Комплекс процессных мероприятий «Обеспечение полноценным питанием беременных женщин, кормящих матерей, а также детей в возрасте до трех лет»</t>
  </si>
  <si>
    <t>01 4 12 21190</t>
  </si>
  <si>
    <t>01 4 12 21200</t>
  </si>
  <si>
    <t xml:space="preserve">Комплекс процессных мероприятий «Развитие медицинской реабилитации» </t>
  </si>
  <si>
    <t xml:space="preserve">01 4 13 R7520   </t>
  </si>
  <si>
    <t>01 4 14 71570</t>
  </si>
  <si>
    <t>01 4 15 21210</t>
  </si>
  <si>
    <t>01 4 15 21660</t>
  </si>
  <si>
    <t>01 4 15 92720</t>
  </si>
  <si>
    <t>01 4 15 R1380</t>
  </si>
  <si>
    <t>01 1 N7 51140</t>
  </si>
  <si>
    <t>01 1 N7 J1140</t>
  </si>
  <si>
    <t>Комплекс процессных мероприятий «Информатизация здравоохранения Оренбургской области»</t>
  </si>
  <si>
    <t>01 4 16 71620</t>
  </si>
  <si>
    <t>01 4 16 71880</t>
  </si>
  <si>
    <t>Комплекс процессных мероприятий «Управление развитием отрасли»</t>
  </si>
  <si>
    <t>01 4 17 10020</t>
  </si>
  <si>
    <t>01 4 17 59800</t>
  </si>
  <si>
    <t>01 4 17 72270</t>
  </si>
  <si>
    <t>Комплекс процессных мероприятий «Развитие государственно-частного партнерства в целях повышения доступности и качества оказания медицинской помощи»</t>
  </si>
  <si>
    <t>01 4 18 95200</t>
  </si>
  <si>
    <t>Комплекс процессных мероприятий «Поддержка социально ориентированных некоммерческих организаций»</t>
  </si>
  <si>
    <t>01 4 19 93790</t>
  </si>
  <si>
    <t>Информация о финансовом обеспечении государственной программы "Развитие здравоохранения Оренбургской области" за счет средств областного бюджета, средств государственных внебюджетных фондов и прогнозная оценка привлекаемых средств на реализацию государственной программы</t>
  </si>
  <si>
    <t xml:space="preserve">Наименование государственной программы, структурного элемента государственной программы </t>
  </si>
  <si>
    <t>Источник финансового обеспечения</t>
  </si>
  <si>
    <t>Объем финансового обеспечения по годам реализации (тыс. рублей)</t>
  </si>
  <si>
    <t>федеральный бюджет</t>
  </si>
  <si>
    <t>областной бюджет</t>
  </si>
  <si>
    <t xml:space="preserve">Комплекс процессных мероприятий «Совершенствование организации оказания специализированной медицинской помощи, в том числе в условиях биологических вызовов»                                        </t>
  </si>
  <si>
    <t>Приложение № 6
к Протоколу заседания
управляющего совета
государственной программы
"Развитие здравоохранения 
Оренбургской области"</t>
  </si>
  <si>
    <t xml:space="preserve">Информация об обеспечении реализации  государственной программы  "Развитие здравоохранения Оренбургской области" за счет налоговых расходов
</t>
  </si>
  <si>
    <t>Статус</t>
  </si>
  <si>
    <t>Наименование структурного элемента государственной программы, результата</t>
  </si>
  <si>
    <t>Орган исполнительной власти, ответственный за реализацию государственной политики по соответствующему направлению расходов</t>
  </si>
  <si>
    <t>Наименование налогового расхода</t>
  </si>
  <si>
    <t>Оценка расходов</t>
  </si>
  <si>
    <t>финансовое обеспечение, тыс. рублей</t>
  </si>
  <si>
    <t>значение результата, единиц</t>
  </si>
  <si>
    <t xml:space="preserve">Комплекс процессных мероприятий </t>
  </si>
  <si>
    <t>Управление развитием отрасли</t>
  </si>
  <si>
    <t>Министерство здравоохранения Оренбургской области</t>
  </si>
  <si>
    <t>Освобождение от уплаты налога на имущество организаций и транспортного налога:</t>
  </si>
  <si>
    <t>Удовлетворенность населения качеством оказываемой медицинской помощью 72,8% ; Удовлетворенность населения доступностью медицинской помощи 71%</t>
  </si>
  <si>
    <t>Удовлетворенность населения качеством оказываемой медицинской помощью 73 %;  Удовлетворенность населения доступностью медицинской помощи 71,5%</t>
  </si>
  <si>
    <t>Удовлетворенность населения качеством оказываемой медицинской помощью 73%; Удовлетворенность населения доступностью медицинской помощи 72%</t>
  </si>
  <si>
    <t xml:space="preserve">Мероприятие (результат)  </t>
  </si>
  <si>
    <t>Совершенствование системы регионального управления</t>
  </si>
  <si>
    <t>в соответствии с пунктами 3, 4 части 1 статьи 10 Закона Оренбургской области от 27 ноября 2003 года № 613/70-III-ОЗ «О налоге на имущество организаций» освобождены от уплаты налога на имущество организаций: онкологические диспансеры, перинатальные центры, многопрофильные больницы, в структуру которых входят онкологические диспансеры и (или) перинатальные центры, - в отношении имущества, принятого на учет с 1 января 2015 года и используемого для оказания медицинской помощи по онкологии, акушерству и гинекологии;
государственные учреждения, созданные для выполнения работ, оказания услуг в целях обеспечения реализации предусмотренных федеральным законодательством полномочий органов исполнительной власти Оренбургской области в сфере здравоохранения, – в отношении вновь созданного и приобретаемого нового (не бывшего в эксплуатации) имущества, принятого на учет с 1 января 2022 года и используемого для оказания стационарных и амбулаторных видов медицинской помощи, что подтверждается данными о лицензиях на осуществление медицинской деятельности, содержащимися в Едином реестре лицензий</t>
  </si>
  <si>
    <t xml:space="preserve">в соответствии с пунктом 14 части 1 статьи 9 Закона Оренбургской области от 16.11.2002 № 322/66-III-ОЗ «О транспортном налоге» государственные учреждения, созданные для выполнения работ,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здравоохранения </t>
  </si>
  <si>
    <t>Приложение № 7
к Протоколу заседания
управляющего совета
государственной программы
"Развитие здравоохранения 
Оренбургской области"</t>
  </si>
  <si>
    <t xml:space="preserve">Сведения о методике расчета показателей государственной программы "Развитие здравоохранения Оренбургской области" и результатов структурных элементов
</t>
  </si>
  <si>
    <t>Наименование показателя (результата)</t>
  </si>
  <si>
    <t>Уровень показателя/источник реультата</t>
  </si>
  <si>
    <t>Единица измерения показателя (результата)</t>
  </si>
  <si>
    <t>Алгоритм формирования (формула) и методологические пояснения</t>
  </si>
  <si>
    <t>Базовые показатели (используемые в формуле)</t>
  </si>
  <si>
    <t>Метод сбора информации, индекс формы отчетности</t>
  </si>
  <si>
    <t>Ответственный за сбор данных по показателю</t>
  </si>
  <si>
    <t>Источник данных</t>
  </si>
  <si>
    <t>Срок предоставления годовой отчетной информации</t>
  </si>
  <si>
    <t>1</t>
  </si>
  <si>
    <t>e(x)= T(x)/I(x)</t>
  </si>
  <si>
    <r>
      <t xml:space="preserve">
</t>
    </r>
    <r>
      <rPr>
        <b/>
        <sz val="10"/>
        <rFont val="Times New Roman"/>
        <family val="1"/>
        <charset val="204"/>
      </rPr>
      <t xml:space="preserve">x </t>
    </r>
    <r>
      <rPr>
        <sz val="10"/>
        <rFont val="Times New Roman"/>
        <family val="1"/>
        <charset val="204"/>
      </rPr>
      <t xml:space="preserve">- возраст
</t>
    </r>
    <r>
      <rPr>
        <b/>
        <sz val="10"/>
        <rFont val="Times New Roman"/>
        <family val="1"/>
        <charset val="204"/>
      </rPr>
      <t>e(x)</t>
    </r>
    <r>
      <rPr>
        <sz val="10"/>
        <rFont val="Times New Roman"/>
        <family val="1"/>
        <charset val="204"/>
      </rPr>
      <t xml:space="preserve"> - ожидаемая продолжительность жизни;
</t>
    </r>
    <r>
      <rPr>
        <b/>
        <sz val="10"/>
        <rFont val="Times New Roman"/>
        <family val="1"/>
        <charset val="204"/>
      </rPr>
      <t>Tx</t>
    </r>
    <r>
      <rPr>
        <sz val="10"/>
        <rFont val="Times New Roman"/>
        <family val="1"/>
        <charset val="204"/>
      </rPr>
      <t xml:space="preserve"> - число человеко-лет;
</t>
    </r>
    <r>
      <rPr>
        <b/>
        <sz val="10"/>
        <rFont val="Times New Roman"/>
        <family val="1"/>
        <charset val="204"/>
      </rPr>
      <t>Ix</t>
    </r>
    <r>
      <rPr>
        <sz val="10"/>
        <rFont val="Times New Roman"/>
        <family val="1"/>
        <charset val="204"/>
      </rPr>
      <t xml:space="preserve"> - число доживших до данного возраста.
</t>
    </r>
  </si>
  <si>
    <t>1 - периодическая отчетность</t>
  </si>
  <si>
    <t>Федеральная служба государственной статистики (далее - Росстат)</t>
  </si>
  <si>
    <t xml:space="preserve">1-ая оценка (предварительная) - 15 марта;
2-ая оценка (окончательная) - 15 августа.
</t>
  </si>
  <si>
    <t>2</t>
  </si>
  <si>
    <t>K=M/S*1000</t>
  </si>
  <si>
    <r>
      <rPr>
        <b/>
        <sz val="10"/>
        <color theme="1"/>
        <rFont val="Times New Roman"/>
        <family val="1"/>
        <charset val="204"/>
      </rPr>
      <t xml:space="preserve">M - </t>
    </r>
    <r>
      <rPr>
        <sz val="10"/>
        <color theme="1"/>
        <rFont val="Times New Roman"/>
        <family val="1"/>
        <charset val="204"/>
      </rPr>
      <t xml:space="preserve">число умерших в течение календарного года, человек;
</t>
    </r>
    <r>
      <rPr>
        <b/>
        <sz val="10"/>
        <color theme="1"/>
        <rFont val="Times New Roman"/>
        <family val="1"/>
        <charset val="204"/>
      </rPr>
      <t>S</t>
    </r>
    <r>
      <rPr>
        <sz val="10"/>
        <color theme="1"/>
        <rFont val="Times New Roman"/>
        <family val="1"/>
        <charset val="204"/>
      </rPr>
      <t xml:space="preserve"> - среднегодовая численность населения, человек.</t>
    </r>
  </si>
  <si>
    <t>Росстат</t>
  </si>
  <si>
    <t>Оперативные данные ежемесячно на 28-33-й рабочий день после отчетного периода
За год 15 июня года, следующего за отчетным годом</t>
  </si>
  <si>
    <t>3</t>
  </si>
  <si>
    <t>M = (Mкровообр / S) x 100 000</t>
  </si>
  <si>
    <r>
      <rPr>
        <b/>
        <sz val="10"/>
        <color theme="1"/>
        <rFont val="Times New Roman"/>
        <family val="1"/>
        <charset val="204"/>
      </rPr>
      <t xml:space="preserve">M </t>
    </r>
    <r>
      <rPr>
        <sz val="10"/>
        <color theme="1"/>
        <rFont val="Times New Roman"/>
        <family val="1"/>
        <charset val="204"/>
      </rPr>
      <t xml:space="preserve">– коэффициент смертности населения от болезней системы кровообращения; 
</t>
    </r>
    <r>
      <rPr>
        <b/>
        <sz val="10"/>
        <color theme="1"/>
        <rFont val="Times New Roman"/>
        <family val="1"/>
        <charset val="204"/>
      </rPr>
      <t>Mкровообр</t>
    </r>
    <r>
      <rPr>
        <sz val="10"/>
        <color theme="1"/>
        <rFont val="Times New Roman"/>
        <family val="1"/>
        <charset val="204"/>
      </rPr>
      <t xml:space="preserve">. – число умерших от болезней системы кровообращения; 
</t>
    </r>
    <r>
      <rPr>
        <b/>
        <sz val="10"/>
        <color theme="1"/>
        <rFont val="Times New Roman"/>
        <family val="1"/>
        <charset val="204"/>
      </rPr>
      <t>S</t>
    </r>
    <r>
      <rPr>
        <sz val="10"/>
        <color theme="1"/>
        <rFont val="Times New Roman"/>
        <family val="1"/>
        <charset val="204"/>
      </rPr>
      <t xml:space="preserve"> – среднегодовая численность населения.</t>
    </r>
  </si>
  <si>
    <t>15 июня года, следующего за отчетным годом</t>
  </si>
  <si>
    <t>4</t>
  </si>
  <si>
    <t>M = (Mновообраз. / S) x 100 000</t>
  </si>
  <si>
    <r>
      <t xml:space="preserve"> </t>
    </r>
    <r>
      <rPr>
        <b/>
        <sz val="10"/>
        <color theme="1"/>
        <rFont val="Times New Roman"/>
        <family val="1"/>
        <charset val="204"/>
      </rPr>
      <t>M</t>
    </r>
    <r>
      <rPr>
        <sz val="10"/>
        <color theme="1"/>
        <rFont val="Times New Roman"/>
        <family val="1"/>
        <charset val="204"/>
      </rPr>
      <t xml:space="preserve"> – коэффициент смертности населения от новообразований, в том
числе от злокачественных;
</t>
    </r>
    <r>
      <rPr>
        <b/>
        <sz val="10"/>
        <color theme="1"/>
        <rFont val="Times New Roman"/>
        <family val="1"/>
        <charset val="204"/>
      </rPr>
      <t>Mновообраз</t>
    </r>
    <r>
      <rPr>
        <sz val="10"/>
        <color theme="1"/>
        <rFont val="Times New Roman"/>
        <family val="1"/>
        <charset val="204"/>
      </rPr>
      <t xml:space="preserve">. – число умерших от новообразований, в том числе от
злокачественных;
</t>
    </r>
    <r>
      <rPr>
        <b/>
        <sz val="10"/>
        <color theme="1"/>
        <rFont val="Times New Roman"/>
        <family val="1"/>
        <charset val="204"/>
      </rPr>
      <t>S</t>
    </r>
    <r>
      <rPr>
        <sz val="10"/>
        <color theme="1"/>
        <rFont val="Times New Roman"/>
        <family val="1"/>
        <charset val="204"/>
      </rPr>
      <t xml:space="preserve"> – среднегодовая численность населения.</t>
    </r>
  </si>
  <si>
    <t>5</t>
  </si>
  <si>
    <t>ПЗ= ЧЗ/СЧН *100000</t>
  </si>
  <si>
    <r>
      <rPr>
        <b/>
        <sz val="10"/>
        <color theme="1"/>
        <rFont val="Times New Roman"/>
        <family val="1"/>
        <charset val="204"/>
      </rPr>
      <t>ЧЗ</t>
    </r>
    <r>
      <rPr>
        <sz val="10"/>
        <color theme="1"/>
        <rFont val="Times New Roman"/>
        <family val="1"/>
        <charset val="204"/>
      </rPr>
      <t xml:space="preserve"> - число впервые взятых на учет больных ВИЧ за определенный период времени;
</t>
    </r>
    <r>
      <rPr>
        <b/>
        <sz val="10"/>
        <color theme="1"/>
        <rFont val="Times New Roman"/>
        <family val="1"/>
        <charset val="204"/>
      </rPr>
      <t>СЧН</t>
    </r>
    <r>
      <rPr>
        <sz val="10"/>
        <color theme="1"/>
        <rFont val="Times New Roman"/>
        <family val="1"/>
        <charset val="204"/>
      </rPr>
      <t xml:space="preserve"> - среднегодовое число лиц, которое могло заболеть за этот период времени</t>
    </r>
  </si>
  <si>
    <t>информационная система департамента организации специализированной медицинской помощи Министерства здравоохранения  Российской Федерации (далее - ИС Минздрава РФ)</t>
  </si>
  <si>
    <t>25 марта года, следующего за отчетным годом</t>
  </si>
  <si>
    <t>6</t>
  </si>
  <si>
    <r>
      <rPr>
        <b/>
        <sz val="10"/>
        <color theme="1"/>
        <rFont val="Times New Roman"/>
        <family val="1"/>
        <charset val="204"/>
      </rPr>
      <t>ЧЗ</t>
    </r>
    <r>
      <rPr>
        <sz val="10"/>
        <color theme="1"/>
        <rFont val="Times New Roman"/>
        <family val="1"/>
        <charset val="204"/>
      </rPr>
      <t xml:space="preserve"> - число впервые взятых на учет больных туберкулезом за определенный период времени;
</t>
    </r>
    <r>
      <rPr>
        <b/>
        <sz val="10"/>
        <color theme="1"/>
        <rFont val="Times New Roman"/>
        <family val="1"/>
        <charset val="204"/>
      </rPr>
      <t>СЧН</t>
    </r>
    <r>
      <rPr>
        <sz val="10"/>
        <color theme="1"/>
        <rFont val="Times New Roman"/>
        <family val="1"/>
        <charset val="204"/>
      </rPr>
      <t xml:space="preserve"> - среднегодовое число лиц, которое могло заболеть за этот период времени</t>
    </r>
  </si>
  <si>
    <t xml:space="preserve">форма федерального статистического наблюдения № 8 "Сведения о заболеваниях активным туберкулезом" </t>
  </si>
  <si>
    <t>7</t>
  </si>
  <si>
    <r>
      <rPr>
        <b/>
        <sz val="10"/>
        <color theme="1"/>
        <rFont val="Times New Roman"/>
        <family val="1"/>
        <charset val="204"/>
      </rPr>
      <t>ЧЗ</t>
    </r>
    <r>
      <rPr>
        <sz val="10"/>
        <color theme="1"/>
        <rFont val="Times New Roman"/>
        <family val="1"/>
        <charset val="204"/>
      </rPr>
      <t xml:space="preserve"> - число впервые взятых на учет больных гепатитом С за определенный период времени;
</t>
    </r>
    <r>
      <rPr>
        <b/>
        <sz val="10"/>
        <color theme="1"/>
        <rFont val="Times New Roman"/>
        <family val="1"/>
        <charset val="204"/>
      </rPr>
      <t>СЧН</t>
    </r>
    <r>
      <rPr>
        <sz val="10"/>
        <color theme="1"/>
        <rFont val="Times New Roman"/>
        <family val="1"/>
        <charset val="204"/>
      </rPr>
      <t xml:space="preserve"> - среднегодовое число лиц, которое могло заболеть за этот период времени</t>
    </r>
  </si>
  <si>
    <t>ИС Минздрава РФ</t>
  </si>
  <si>
    <t>8</t>
  </si>
  <si>
    <t>Охват населения иммунизацией в рамках Национального календаря профилактических прививок не менее 95 % от подлежащих иммунизации</t>
  </si>
  <si>
    <t>А=В/С *100</t>
  </si>
  <si>
    <t>B - число хваченных граждан иммунизацией; 
C - среднегодовая численность населения Оренбургской области</t>
  </si>
  <si>
    <t>9</t>
  </si>
  <si>
    <t>B - число удовлетворенных доступностью медицинской помощи граждан; 
C - число опрошенных граждан</t>
  </si>
  <si>
    <t xml:space="preserve">1 -периодическая отчетность  </t>
  </si>
  <si>
    <t>10</t>
  </si>
  <si>
    <t>B - число удовлетворенных доступностью лекарственного обеспечения граждан; 
C - число опрошенных граждан</t>
  </si>
  <si>
    <t>11</t>
  </si>
  <si>
    <t>Удовлетворенность населения качеством оказываемой МП</t>
  </si>
  <si>
    <t>В - число респондентов, в ходе опроса выбравших ответы "По большей части удовлетворен" и "Абсолютно удовлетворен"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</si>
  <si>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ГИС ОМС;
данные выборочного опроса респондентов по вопроснику "Удовлетворенность населения медицинской помощью"</t>
  </si>
  <si>
    <t>25 марта текущего года следующего за отчетным годом</t>
  </si>
  <si>
    <t>С - общее число респондентов, ответивших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</si>
  <si>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12</t>
  </si>
  <si>
    <t>ФП НП</t>
  </si>
  <si>
    <t>Dhems=(Ne/Nt)*100</t>
  </si>
  <si>
    <r>
      <rPr>
        <b/>
        <sz val="10"/>
        <rFont val="Times New Roman"/>
        <family val="1"/>
        <charset val="204"/>
      </rPr>
      <t>Ne</t>
    </r>
    <r>
      <rPr>
        <sz val="10"/>
        <rFont val="Times New Roman"/>
        <family val="1"/>
        <charset val="204"/>
      </rPr>
      <t xml:space="preserve"> - число лиц, госпитализированных по экстренным показаниям при санитарно-авиационной эвакуации в течение первых суток с момента передачи вызова авиамедицинской выездной бригаде скорой медицинской помощи, за отчетный период, человек;
</t>
    </r>
    <r>
      <rPr>
        <b/>
        <sz val="10"/>
        <rFont val="Times New Roman"/>
        <family val="1"/>
        <charset val="204"/>
      </rPr>
      <t xml:space="preserve">Nt </t>
    </r>
    <r>
      <rPr>
        <sz val="10"/>
        <rFont val="Times New Roman"/>
        <family val="1"/>
        <charset val="204"/>
      </rPr>
      <t>- число лиц, в отношении которых осуществлен вызов авиамедицинской выездной бригады скорой медицинской помощи, за отчетный период, человек.</t>
    </r>
  </si>
  <si>
    <t>форма федерального статистического наблюдения № 30 "Сведения о медицинской организации" (далее -  ФФСН № 30)</t>
  </si>
  <si>
    <t>13</t>
  </si>
  <si>
    <t>N=Noe-Nrb</t>
  </si>
  <si>
    <r>
      <rPr>
        <b/>
        <sz val="10"/>
        <rFont val="Times New Roman"/>
        <family val="1"/>
        <charset val="204"/>
      </rPr>
      <t>Noe</t>
    </r>
    <r>
      <rPr>
        <sz val="10"/>
        <rFont val="Times New Roman"/>
        <family val="1"/>
        <charset val="204"/>
      </rPr>
      <t xml:space="preserve"> - общее количество эвакуированных пациентов, в отношении которых была выполнена санитарно-авиационная эвакуация за отчетный период, человек;
</t>
    </r>
    <r>
      <rPr>
        <b/>
        <sz val="10"/>
        <rFont val="Times New Roman"/>
        <family val="1"/>
        <charset val="204"/>
      </rPr>
      <t>Nrb</t>
    </r>
    <r>
      <rPr>
        <sz val="10"/>
        <rFont val="Times New Roman"/>
        <family val="1"/>
        <charset val="204"/>
      </rPr>
      <t xml:space="preserve"> - общее число эвакуированных пациентов за счет средств регионального бюджета, в отношении которых была выполнена санитарно-авиационная эвакуация за отчетный период, человек.</t>
    </r>
  </si>
  <si>
    <t>ФФСН № 30</t>
  </si>
  <si>
    <t>14</t>
  </si>
  <si>
    <t>Dogd = (Cogd/Cog)*100</t>
  </si>
  <si>
    <r>
      <rPr>
        <b/>
        <sz val="10"/>
        <rFont val="Times New Roman"/>
        <family val="1"/>
        <charset val="204"/>
      </rPr>
      <t>Cogd</t>
    </r>
    <r>
      <rPr>
        <sz val="10"/>
        <rFont val="Times New Roman"/>
        <family val="1"/>
        <charset val="204"/>
      </rPr>
      <t xml:space="preserve"> - количество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страховыми медицинскими организациями в отчетном периоде, единица;
</t>
    </r>
    <r>
      <rPr>
        <b/>
        <sz val="10"/>
        <rFont val="Times New Roman"/>
        <family val="1"/>
        <charset val="204"/>
      </rPr>
      <t>Cog</t>
    </r>
    <r>
      <rPr>
        <sz val="10"/>
        <rFont val="Times New Roman"/>
        <family val="1"/>
        <charset val="204"/>
      </rPr>
      <t xml:space="preserve"> - общее количество поступивших обоснованных жалоб за отчетный период, единица</t>
    </r>
  </si>
  <si>
    <t>15</t>
  </si>
  <si>
    <t>Pmmb=(Cpmmb/Cmmb)/1000</t>
  </si>
  <si>
    <r>
      <rPr>
        <b/>
        <sz val="10"/>
        <rFont val="Times New Roman"/>
        <family val="1"/>
        <charset val="204"/>
      </rPr>
      <t>Cpmmb</t>
    </r>
    <r>
      <rPr>
        <sz val="10"/>
        <rFont val="Times New Roman"/>
        <family val="1"/>
        <charset val="204"/>
      </rPr>
      <t xml:space="preserve"> - количество посещений при выездах мобильных медицинских бригад, оснащенных мобильными медицинскими комплексами, за отчетный период, посещений в смену;
</t>
    </r>
    <r>
      <rPr>
        <b/>
        <sz val="10"/>
        <rFont val="Times New Roman"/>
        <family val="1"/>
        <charset val="204"/>
      </rPr>
      <t>Cmmb</t>
    </r>
    <r>
      <rPr>
        <sz val="10"/>
        <rFont val="Times New Roman"/>
        <family val="1"/>
        <charset val="204"/>
      </rPr>
      <t xml:space="preserve"> - общее количество мобильных медицинских бригад, оснащенных мобильными медицинскими комплексами, за отчетный период, единица</t>
    </r>
  </si>
  <si>
    <t>16</t>
  </si>
  <si>
    <t>Psg = Cpsg/Csg</t>
  </si>
  <si>
    <r>
      <rPr>
        <b/>
        <sz val="10"/>
        <rFont val="Times New Roman"/>
        <family val="1"/>
        <charset val="204"/>
      </rPr>
      <t>Cpsg</t>
    </r>
    <r>
      <rPr>
        <sz val="10"/>
        <rFont val="Times New Roman"/>
        <family val="1"/>
        <charset val="204"/>
      </rPr>
      <t xml:space="preserve"> - число посещений сельскими жителями среднего медицинского персонала фельдшерских пунктов, фельдшерско-акушерских пунктов и посещений среднего медицинского персонала и врачебных посещений врачебных амбулаторий за отчетный период, посещений в смену;
</t>
    </r>
    <r>
      <rPr>
        <b/>
        <sz val="10"/>
        <rFont val="Times New Roman"/>
        <family val="1"/>
        <charset val="204"/>
      </rPr>
      <t>Csg</t>
    </r>
    <r>
      <rPr>
        <sz val="10"/>
        <rFont val="Times New Roman"/>
        <family val="1"/>
        <charset val="204"/>
      </rPr>
      <t xml:space="preserve"> - численность сельского населения, проживающего в населенных пунктах от 101 до 2000 человек, человек</t>
    </r>
  </si>
  <si>
    <t>17</t>
  </si>
  <si>
    <t>Ddmp=((Cnpo/Cnnp)/Cnpo)*100</t>
  </si>
  <si>
    <r>
      <rPr>
        <b/>
        <sz val="10"/>
        <rFont val="Times New Roman"/>
        <family val="1"/>
        <charset val="204"/>
      </rPr>
      <t>Cnpo</t>
    </r>
    <r>
      <rPr>
        <sz val="10"/>
        <rFont val="Times New Roman"/>
        <family val="1"/>
        <charset val="204"/>
      </rPr>
      <t xml:space="preserve"> - общее количество населенных пунктов с числом жителей от 101 до 2000 человек за отчетный период (единица);
</t>
    </r>
    <r>
      <rPr>
        <b/>
        <sz val="10"/>
        <rFont val="Times New Roman"/>
        <family val="1"/>
        <charset val="204"/>
      </rPr>
      <t>Cnnp</t>
    </r>
    <r>
      <rPr>
        <sz val="10"/>
        <rFont val="Times New Roman"/>
        <family val="1"/>
        <charset val="204"/>
      </rPr>
      <t xml:space="preserve"> - число населенных пунктов с числом жителей от 101 до 2000 человек, населению которых не доступна первичная медико-санитарная помощь по месту их проживания за отчетный период (единица)</t>
    </r>
  </si>
  <si>
    <t>18</t>
  </si>
  <si>
    <t>Dpdgu=(Cpdgu/Csgn)*100</t>
  </si>
  <si>
    <r>
      <rPr>
        <b/>
        <sz val="10"/>
        <rFont val="Times New Roman"/>
        <family val="1"/>
        <charset val="204"/>
      </rPr>
      <t>Cpdgu</t>
    </r>
    <r>
      <rPr>
        <sz val="10"/>
        <rFont val="Times New Roman"/>
        <family val="1"/>
        <charset val="204"/>
      </rPr>
      <t xml:space="preserve"> - число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периоде, человек;
</t>
    </r>
    <r>
      <rPr>
        <b/>
        <sz val="10"/>
        <rFont val="Times New Roman"/>
        <family val="1"/>
        <charset val="204"/>
      </rPr>
      <t>Csgn</t>
    </r>
    <r>
      <rPr>
        <sz val="10"/>
        <rFont val="Times New Roman"/>
        <family val="1"/>
        <charset val="204"/>
      </rPr>
      <t xml:space="preserve"> - число прошедших профилактический медицинский осмотр и (или) диспансеризацию, в отчетном периоде, человек</t>
    </r>
  </si>
  <si>
    <t>19</t>
  </si>
  <si>
    <t>Dgpmo=(Cgpmo/Csgn)*100</t>
  </si>
  <si>
    <r>
      <rPr>
        <b/>
        <sz val="10"/>
        <rFont val="Times New Roman"/>
        <family val="1"/>
        <charset val="204"/>
      </rPr>
      <t>Cgpmo</t>
    </r>
    <r>
      <rPr>
        <sz val="10"/>
        <rFont val="Times New Roman"/>
        <family val="1"/>
        <charset val="204"/>
      </rPr>
      <t xml:space="preserve"> - число прошедших профилактические медицинские осмотры и (или) диспансеризацию за отчетный период, человек;
</t>
    </r>
    <r>
      <rPr>
        <b/>
        <sz val="10"/>
        <rFont val="Times New Roman"/>
        <family val="1"/>
        <charset val="204"/>
      </rPr>
      <t>Csgn</t>
    </r>
    <r>
      <rPr>
        <sz val="10"/>
        <rFont val="Times New Roman"/>
        <family val="1"/>
        <charset val="204"/>
      </rPr>
      <t xml:space="preserve"> - среднегодовая численность населения, человек</t>
    </r>
  </si>
  <si>
    <t>20</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</si>
  <si>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</si>
  <si>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Pnmo=Cpnmo/1000</t>
  </si>
  <si>
    <r>
      <rPr>
        <b/>
        <sz val="10"/>
        <rFont val="Times New Roman"/>
        <family val="1"/>
        <charset val="204"/>
      </rPr>
      <t>Cpnmo</t>
    </r>
    <r>
      <rPr>
        <sz val="10"/>
        <rFont val="Times New Roman"/>
        <family val="1"/>
        <charset val="204"/>
      </rPr>
      <t xml:space="preserve"> - общее число посещений поликлиник и поликлинических подразделений, участвующих в создании и тиражировании "Новой модели организации оказания медицинской помощи" за отчетный период, посещений в смену</t>
    </r>
  </si>
  <si>
    <t>21</t>
  </si>
  <si>
    <t>Dnmo=(Cnmo/Cmo)*100</t>
  </si>
  <si>
    <r>
      <rPr>
        <b/>
        <sz val="10"/>
        <rFont val="Times New Roman"/>
        <family val="1"/>
        <charset val="204"/>
      </rPr>
      <t xml:space="preserve">Cnmo </t>
    </r>
    <r>
      <rPr>
        <sz val="10"/>
        <rFont val="Times New Roman"/>
        <family val="1"/>
        <charset val="204"/>
      </rPr>
      <t xml:space="preserve">- число поликлиник и поликлинических подразделений, оказывающих первичную медико-санитарную помощь и участвующих в создании и тиражировании "Новой модели организации оказания медицинской помощи", за отчетный период (единица);
</t>
    </r>
    <r>
      <rPr>
        <b/>
        <sz val="10"/>
        <rFont val="Times New Roman"/>
        <family val="1"/>
        <charset val="204"/>
      </rPr>
      <t>Cmo</t>
    </r>
    <r>
      <rPr>
        <sz val="10"/>
        <rFont val="Times New Roman"/>
        <family val="1"/>
        <charset val="204"/>
      </rPr>
      <t xml:space="preserve"> - общее число поликлиник и поликлинических подразделений, оказывающих первичную медико-санитарную помощь, за отчетный период (единица)</t>
    </r>
  </si>
  <si>
    <t>22</t>
  </si>
  <si>
    <t>ДЗ = ЧЗрсс * 100 / ВЗ</t>
  </si>
  <si>
    <t>ЧЗрсс - Число зданий медицинских организаций, в которых оказывается медицинская помощь в амбулаторных условиях, зданий офисов врачей общей практики, ФАП, фельдшерских пунктов, находящихся в аварийном состоянии, требующих сноса, реконструкции, капитального ремонта на конец отчетного периода (единица);</t>
  </si>
  <si>
    <t>ВЗ - Общее число зданий медицинских организаций на конец отчетного периода, в которых оказывается медицинская помощь в амбулаторных условиях, зданий офисов врачей общей практики, ФАП, фельдшерских пунктов в отчетном периоде</t>
  </si>
  <si>
    <t>23</t>
  </si>
  <si>
    <t>D10amb = ((CF10amb +MG10amb +KT10amb +UZ10amb)/(CFamb +MGamb +KTamb +UZamb))*100</t>
  </si>
  <si>
    <t>CF10amb - количество цифровых аппаратов для исследований органов грудной клетки (цифровых флюорографов) со сроком эксплуатации свыше 10 лет для оказания медицинской помощи в амбулаторных условиях;</t>
  </si>
  <si>
    <t>MG10amb - количество маммографических аппаратов со сроком эксплуатации свыше 10 лет для оказания медицинской помощи в амбулаторных условиях;</t>
  </si>
  <si>
    <t>KT10amb - количество компьютерных томографов со сроком эксплуатации свыше 10 лет для оказания медицинской помощи в амбулаторных условиях;</t>
  </si>
  <si>
    <t>UZ10amb - количество аппаратов ультразвуковой диагностики со сроком эксплуатации свыше 10 лет для оказания медицинской помощи в амбулаторных условиях;</t>
  </si>
  <si>
    <t>CFamb - количество цифровых аппаратов для исследований органов грудной клетки (цифровых флюорографов) для оказания медицинской помощи в амбулаторных условиях;</t>
  </si>
  <si>
    <t>MGamb - количество маммографических аппаратов для оказания медицинской помощи в амбулаторных условиях;</t>
  </si>
  <si>
    <t>KTamb - количество компьютерных томографов для оказания медицинской помощи в амбулаторных условиях;</t>
  </si>
  <si>
    <t>UZamb - количество аппаратов ультразвуковой диагностики для оказания медицинской помощи в амбулаторных условиях;</t>
  </si>
  <si>
    <t>24</t>
  </si>
  <si>
    <t>А=В/С</t>
  </si>
  <si>
    <t>В - Общее число посещений врачей (включая зубных врачей) сельскими жителями за отчетный период (единица) на конец отчетного периода</t>
  </si>
  <si>
    <t xml:space="preserve">С - Численность прикрепленного сельского населения за отчетный период (человек) </t>
  </si>
  <si>
    <t>25</t>
  </si>
  <si>
    <t>С - общее число респондентов, ответивших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</si>
  <si>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26</t>
  </si>
  <si>
    <t>K=Va/N</t>
  </si>
  <si>
    <r>
      <rPr>
        <b/>
        <sz val="10"/>
        <rFont val="Times New Roman"/>
        <family val="1"/>
        <charset val="204"/>
      </rPr>
      <t>Va</t>
    </r>
    <r>
      <rPr>
        <sz val="10"/>
        <rFont val="Times New Roman"/>
        <family val="1"/>
        <charset val="204"/>
      </rPr>
      <t xml:space="preserve"> - объем розничных продаж алкогольной продукции, в литрах безводного спирта;
</t>
    </r>
    <r>
      <rPr>
        <b/>
        <sz val="10"/>
        <rFont val="Times New Roman"/>
        <family val="1"/>
        <charset val="204"/>
      </rPr>
      <t>N</t>
    </r>
    <r>
      <rPr>
        <sz val="10"/>
        <rFont val="Times New Roman"/>
        <family val="1"/>
        <charset val="204"/>
      </rPr>
      <t xml:space="preserve"> - общая численность населения, в чел.</t>
    </r>
  </si>
  <si>
    <t xml:space="preserve">Министерство сельского хозяйства, торговли, пищевой и перерабатывающей промышленности Оренбургской области </t>
  </si>
  <si>
    <t>15 марта текущего года следующего за отчетным годом</t>
  </si>
  <si>
    <t>27</t>
  </si>
  <si>
    <r>
      <t>Soz=S</t>
    </r>
    <r>
      <rPr>
        <vertAlign val="subscript"/>
        <sz val="10"/>
        <rFont val="Times New Roman"/>
        <family val="1"/>
        <charset val="204"/>
      </rPr>
      <t>0-14</t>
    </r>
    <r>
      <rPr>
        <sz val="10"/>
        <rFont val="Times New Roman"/>
        <family val="1"/>
        <charset val="204"/>
      </rPr>
      <t>+S</t>
    </r>
    <r>
      <rPr>
        <vertAlign val="subscript"/>
        <sz val="10"/>
        <rFont val="Times New Roman"/>
        <family val="1"/>
        <charset val="204"/>
      </rPr>
      <t>15-17</t>
    </r>
    <r>
      <rPr>
        <sz val="10"/>
        <rFont val="Times New Roman"/>
        <family val="1"/>
        <charset val="204"/>
      </rPr>
      <t>+S</t>
    </r>
    <r>
      <rPr>
        <vertAlign val="subscript"/>
        <sz val="10"/>
        <rFont val="Times New Roman"/>
        <family val="1"/>
        <charset val="204"/>
      </rPr>
      <t>18+</t>
    </r>
  </si>
  <si>
    <r>
      <rPr>
        <b/>
        <sz val="10"/>
        <rFont val="Times New Roman"/>
        <family val="1"/>
        <charset val="204"/>
      </rPr>
      <t>S</t>
    </r>
    <r>
      <rPr>
        <b/>
        <vertAlign val="subscript"/>
        <sz val="10"/>
        <rFont val="Times New Roman"/>
        <family val="1"/>
        <charset val="204"/>
      </rPr>
      <t>0-14</t>
    </r>
    <r>
      <rPr>
        <sz val="10"/>
        <rFont val="Times New Roman"/>
        <family val="1"/>
        <charset val="204"/>
      </rPr>
      <t xml:space="preserve"> - число обращений в медицинские организации по проблемам, связанным с образом жизни, детьми в возрасте 0-14 лет в отчетном периоде, тысяч человек;
</t>
    </r>
    <r>
      <rPr>
        <b/>
        <sz val="10"/>
        <rFont val="Times New Roman"/>
        <family val="1"/>
        <charset val="204"/>
      </rPr>
      <t>S1</t>
    </r>
    <r>
      <rPr>
        <b/>
        <vertAlign val="subscript"/>
        <sz val="10"/>
        <rFont val="Times New Roman"/>
        <family val="1"/>
        <charset val="204"/>
      </rPr>
      <t>5-17</t>
    </r>
    <r>
      <rPr>
        <sz val="10"/>
        <rFont val="Times New Roman"/>
        <family val="1"/>
        <charset val="204"/>
      </rPr>
      <t xml:space="preserve"> - число обращений в медицинские организации по проблемам, связанным с образом жизни, детьми в возрасте 15-17 лет в отчетном периоде, тысяч человек;
</t>
    </r>
    <r>
      <rPr>
        <b/>
        <sz val="10"/>
        <rFont val="Times New Roman"/>
        <family val="1"/>
        <charset val="204"/>
      </rPr>
      <t>S</t>
    </r>
    <r>
      <rPr>
        <b/>
        <vertAlign val="subscript"/>
        <sz val="10"/>
        <rFont val="Times New Roman"/>
        <family val="1"/>
        <charset val="204"/>
      </rPr>
      <t xml:space="preserve">18+ </t>
    </r>
    <r>
      <rPr>
        <sz val="10"/>
        <rFont val="Times New Roman"/>
        <family val="1"/>
        <charset val="204"/>
      </rPr>
      <t>- число обращений в медицинские организации по проблемам, связанным с образом жизни, лицами в возрасте 18 лет и более в отчетном периоде, тысяч человек</t>
    </r>
  </si>
  <si>
    <t>форма федерального статистического наблюдения № 12 "Сведения о числе заболеваний, зарегистрированных у пациентов, проживающих в районе обслуживания медицинской организации"(далее - ФФСН № 12)</t>
  </si>
  <si>
    <t>ежегодно до 1 мая года, следующего за отчетным годом</t>
  </si>
  <si>
    <t>28</t>
  </si>
  <si>
    <t>Тр= ((Pip/Pbp)*100)-100%</t>
  </si>
  <si>
    <r>
      <rPr>
        <b/>
        <sz val="10"/>
        <rFont val="Times New Roman"/>
        <family val="1"/>
        <charset val="204"/>
      </rPr>
      <t xml:space="preserve">Pip </t>
    </r>
    <r>
      <rPr>
        <sz val="10"/>
        <rFont val="Times New Roman"/>
        <family val="1"/>
        <charset val="204"/>
      </rPr>
      <t xml:space="preserve">- число случаев заболеваний с впервые в жизни установленным диагнозом ожирение за отчетный период, единица;
</t>
    </r>
    <r>
      <rPr>
        <b/>
        <sz val="10"/>
        <rFont val="Times New Roman"/>
        <family val="1"/>
        <charset val="204"/>
      </rPr>
      <t>Pbp</t>
    </r>
    <r>
      <rPr>
        <sz val="10"/>
        <rFont val="Times New Roman"/>
        <family val="1"/>
        <charset val="204"/>
      </rPr>
      <t xml:space="preserve"> - число случаев заболеваний с впервые в жизни установленным диагнозом ожирение за предыдущий период, единица</t>
    </r>
  </si>
  <si>
    <t>ФФСН № 12</t>
  </si>
  <si>
    <t>29</t>
  </si>
  <si>
    <t>Ug = (Cdn/Cspn)*10000</t>
  </si>
  <si>
    <r>
      <rPr>
        <b/>
        <sz val="10"/>
        <rFont val="Times New Roman"/>
        <family val="1"/>
        <charset val="204"/>
      </rPr>
      <t>Cdn</t>
    </r>
    <r>
      <rPr>
        <sz val="10"/>
        <rFont val="Times New Roman"/>
        <family val="1"/>
        <charset val="204"/>
      </rPr>
      <t xml:space="preserve"> - число лиц в возрасте 60 лет и старше, поступивших на геронтологические койки, в отчетном периоде (человек);
</t>
    </r>
    <r>
      <rPr>
        <b/>
        <sz val="10"/>
        <rFont val="Times New Roman"/>
        <family val="1"/>
        <charset val="204"/>
      </rPr>
      <t>Cspn</t>
    </r>
    <r>
      <rPr>
        <sz val="10"/>
        <rFont val="Times New Roman"/>
        <family val="1"/>
        <charset val="204"/>
      </rPr>
      <t xml:space="preserve"> - среднегодовая численность населения в возрасте 60 лет и старше в отчетном периоде (человек)</t>
    </r>
  </si>
  <si>
    <t>31 марта года, следующего за отчетным годом</t>
  </si>
  <si>
    <t>30</t>
  </si>
  <si>
    <t>Opmo = (Col/Csgn)*100</t>
  </si>
  <si>
    <r>
      <rPr>
        <b/>
        <sz val="10"/>
        <rFont val="Times New Roman"/>
        <family val="1"/>
        <charset val="204"/>
      </rPr>
      <t xml:space="preserve">Col </t>
    </r>
    <r>
      <rPr>
        <sz val="10"/>
        <rFont val="Times New Roman"/>
        <family val="1"/>
        <charset val="204"/>
      </rPr>
      <t xml:space="preserve">-  число лиц старше трудоспособного возраста, прошедших профилактический медицинский осмотр, включая диспансеризацию, в отчетном периоде (человек);
</t>
    </r>
    <r>
      <rPr>
        <b/>
        <sz val="10"/>
        <rFont val="Times New Roman"/>
        <family val="1"/>
        <charset val="204"/>
      </rPr>
      <t>Csgn</t>
    </r>
    <r>
      <rPr>
        <sz val="10"/>
        <rFont val="Times New Roman"/>
        <family val="1"/>
        <charset val="204"/>
      </rPr>
      <t xml:space="preserve"> - среднегодовая численность населения старше трудоспособного возраста в отчетном периоде (человек)</t>
    </r>
  </si>
  <si>
    <t>31</t>
  </si>
  <si>
    <t>Ddn = (Cdn/Cmb)*100</t>
  </si>
  <si>
    <r>
      <rPr>
        <b/>
        <sz val="10"/>
        <rFont val="Times New Roman"/>
        <family val="1"/>
        <charset val="204"/>
      </rPr>
      <t>Cdn</t>
    </r>
    <r>
      <rPr>
        <sz val="10"/>
        <rFont val="Times New Roman"/>
        <family val="1"/>
        <charset val="204"/>
      </rPr>
      <t xml:space="preserve"> - число лиц старше трудоспособного возраста, у которых выявлены заболевания и патологические состояния, находящихся под диспансерным наблюдением, в отчетном периоде (человек);
</t>
    </r>
    <r>
      <rPr>
        <b/>
        <sz val="10"/>
        <rFont val="Times New Roman"/>
        <family val="1"/>
        <charset val="204"/>
      </rPr>
      <t>Cmb</t>
    </r>
    <r>
      <rPr>
        <sz val="10"/>
        <rFont val="Times New Roman"/>
        <family val="1"/>
        <charset val="204"/>
      </rPr>
      <t xml:space="preserve"> - число лиц старше трудоспособного возраста, у которых выявлены заболевания и патологические состояния, в отчетном периоде (человек)</t>
    </r>
  </si>
  <si>
    <t>32</t>
  </si>
  <si>
    <t>Krv=Crv/1000</t>
  </si>
  <si>
    <r>
      <rPr>
        <b/>
        <sz val="10"/>
        <rFont val="Times New Roman"/>
        <family val="1"/>
        <charset val="204"/>
      </rPr>
      <t>Crv</t>
    </r>
    <r>
      <rPr>
        <sz val="10"/>
        <rFont val="Times New Roman"/>
        <family val="1"/>
        <charset val="204"/>
      </rPr>
      <t xml:space="preserve"> - число рентгенэндоваскулярных вмешательств в лечебных целях (операций ангиопластик коронарных артерий), в отчетном периоде единица</t>
    </r>
  </si>
  <si>
    <t>форма федерального статистического наблюдения №14 "Сведения о деятельности подразделений медицинской организации, оказывающих медицинскую помощь в стационарных условиях" (далее - ФФСН №14)</t>
  </si>
  <si>
    <t>33</t>
  </si>
  <si>
    <t>Biim=(Cuim/Cgim)*100</t>
  </si>
  <si>
    <r>
      <rPr>
        <b/>
        <sz val="10"/>
        <rFont val="Times New Roman"/>
        <family val="1"/>
        <charset val="204"/>
      </rPr>
      <t>Cuim</t>
    </r>
    <r>
      <rPr>
        <sz val="10"/>
        <rFont val="Times New Roman"/>
        <family val="1"/>
        <charset val="204"/>
      </rPr>
      <t xml:space="preserve"> - число взрослых пациентов, умерших в стационаре от острого и повторного инфаркта миокарда за отчетный период (человек);
</t>
    </r>
    <r>
      <rPr>
        <b/>
        <sz val="10"/>
        <rFont val="Times New Roman"/>
        <family val="1"/>
        <charset val="204"/>
      </rPr>
      <t>Cgim</t>
    </r>
    <r>
      <rPr>
        <sz val="10"/>
        <rFont val="Times New Roman"/>
        <family val="1"/>
        <charset val="204"/>
      </rPr>
      <t xml:space="preserve"> - число выбывших (выписанных + умерших) взрослых пациентов с острым и повторным инфарктом миокарда за отчетный период (человек)</t>
    </r>
  </si>
  <si>
    <t>ФФСН № 14</t>
  </si>
  <si>
    <t>34</t>
  </si>
  <si>
    <t>Bonmk=(Cuonmk/Cgonmk)*100</t>
  </si>
  <si>
    <r>
      <rPr>
        <b/>
        <sz val="10"/>
        <rFont val="Times New Roman"/>
        <family val="1"/>
        <charset val="204"/>
      </rPr>
      <t>Cuonmk</t>
    </r>
    <r>
      <rPr>
        <sz val="10"/>
        <rFont val="Times New Roman"/>
        <family val="1"/>
        <charset val="204"/>
      </rPr>
      <t xml:space="preserve"> - число взрослых пациентов, умерших в стационаре от острого нарушения мозгового кровообращения (субарахноидального кровоизлияния + внутримозгового и другого внутричерепного кровоизлияния + инфаркта мозга + инсульта не уточненного, как кровоизлияние или инфаркт), за отчетный период, человек;
</t>
    </r>
    <r>
      <rPr>
        <b/>
        <sz val="10"/>
        <rFont val="Times New Roman"/>
        <family val="1"/>
        <charset val="204"/>
      </rPr>
      <t>Cgonmk</t>
    </r>
    <r>
      <rPr>
        <sz val="10"/>
        <rFont val="Times New Roman"/>
        <family val="1"/>
        <charset val="204"/>
      </rPr>
      <t xml:space="preserve"> - число выбывших (выписанных + умерших) взрослых пациентов с острым нарушением мозгового кровообращения (субарахноидального кровоизлияния + внутримозгового и другого внутричерепного кровоизлияния + инфаркта мозга + инсульта не уточненного, как кровоизлияние или инфаркт), за отчетный период, человек</t>
    </r>
  </si>
  <si>
    <t>35</t>
  </si>
  <si>
    <t>D=(K/Kd)*100</t>
  </si>
  <si>
    <r>
      <rPr>
        <b/>
        <sz val="10"/>
        <rFont val="Times New Roman"/>
        <family val="1"/>
        <charset val="204"/>
      </rPr>
      <t xml:space="preserve">K - </t>
    </r>
    <r>
      <rPr>
        <sz val="10"/>
        <rFont val="Times New Roman"/>
        <family val="1"/>
        <charset val="204"/>
      </rPr>
      <t>число лиц с болезнями системы кровообращения, застрахованных в системе ОМС, состоявших в отчетном периоде под диспансерным наблюдением и получивших в отчетном периоде медицинские услуги в рамках диспансерного наблюдения в связи с болезнями системы кровообращения, человек;</t>
    </r>
    <r>
      <rPr>
        <b/>
        <sz val="10"/>
        <rFont val="Times New Roman"/>
        <family val="1"/>
        <charset val="204"/>
      </rPr>
      <t xml:space="preserve">
Kd -</t>
    </r>
    <r>
      <rPr>
        <sz val="10"/>
        <rFont val="Times New Roman"/>
        <family val="1"/>
        <charset val="204"/>
      </rPr>
      <t xml:space="preserve"> число лиц с болезнями системы кровообращения, застрахованных в системе ОМС, состоявших в отчетном периоде под диспансерным наблюдением, человек.</t>
    </r>
  </si>
  <si>
    <t>36</t>
  </si>
  <si>
    <t>Dllo = (Cllo/Cdn)*100</t>
  </si>
  <si>
    <r>
      <rPr>
        <b/>
        <sz val="10"/>
        <rFont val="Times New Roman"/>
        <family val="1"/>
        <charset val="204"/>
      </rPr>
      <t>Cllo</t>
    </r>
    <r>
      <rPr>
        <sz val="10"/>
        <rFont val="Times New Roman"/>
        <family val="1"/>
        <charset val="204"/>
      </rPr>
      <t xml:space="preserve"> - число взрослых пациентов, находившихся в отчетном году под диспансерным наблюдением по поводу перенесенного острого нарушения мозгового кровообращения, инфаркта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и бесплатно получавших необходимые лекарственные препараты в амбулаторных условиях, за исключением лиц, имеющих право на социальную помощь, в отчетном периоде, человек;
</t>
    </r>
    <r>
      <rPr>
        <b/>
        <sz val="10"/>
        <rFont val="Times New Roman"/>
        <family val="1"/>
        <charset val="204"/>
      </rPr>
      <t xml:space="preserve">Cdn </t>
    </r>
    <r>
      <rPr>
        <sz val="10"/>
        <rFont val="Times New Roman"/>
        <family val="1"/>
        <charset val="204"/>
      </rPr>
      <t>- число взрослых пациентов, находившихся в отчетном году под диспансерным наблюдением по поводу перенесенного острого нарушения мозгового кровообращения, инфаркта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за исключением лиц, имеющих право на социальную помощь, в отчетном периоде, человек</t>
    </r>
  </si>
  <si>
    <t>37</t>
  </si>
  <si>
    <t>Lbsk=(Cubsk/Cgnbsk)*100</t>
  </si>
  <si>
    <r>
      <rPr>
        <b/>
        <sz val="10"/>
        <rFont val="Times New Roman"/>
        <family val="1"/>
        <charset val="204"/>
      </rPr>
      <t>Cubsk</t>
    </r>
    <r>
      <rPr>
        <sz val="10"/>
        <rFont val="Times New Roman"/>
        <family val="1"/>
        <charset val="204"/>
      </rPr>
      <t xml:space="preserve"> -  число умерших от болезней системы кровообращения взрослых пациентов, состоявших под диспансерным наблюдением по поводу болезней системы кровообращения, в отчетном периоде, человек;
</t>
    </r>
    <r>
      <rPr>
        <b/>
        <sz val="10"/>
        <rFont val="Times New Roman"/>
        <family val="1"/>
        <charset val="204"/>
      </rPr>
      <t>Cgnbsk</t>
    </r>
    <r>
      <rPr>
        <sz val="10"/>
        <rFont val="Times New Roman"/>
        <family val="1"/>
        <charset val="204"/>
      </rPr>
      <t xml:space="preserve"> - общее число взрослых пациентов, состоявших под диспансерным наблюдением по поводу болезней системы кровообращения, в отчетном периоде, человек</t>
    </r>
  </si>
  <si>
    <t>38</t>
  </si>
  <si>
    <r>
      <t>U</t>
    </r>
    <r>
      <rPr>
        <vertAlign val="subscript"/>
        <sz val="10"/>
        <rFont val="Times New Roman"/>
        <family val="1"/>
        <charset val="204"/>
      </rPr>
      <t>5v</t>
    </r>
    <r>
      <rPr>
        <sz val="10"/>
        <rFont val="Times New Roman"/>
        <family val="1"/>
        <charset val="204"/>
      </rPr>
      <t xml:space="preserve"> =C</t>
    </r>
    <r>
      <rPr>
        <vertAlign val="subscript"/>
        <sz val="10"/>
        <rFont val="Times New Roman"/>
        <family val="1"/>
        <charset val="204"/>
      </rPr>
      <t>5L</t>
    </r>
    <r>
      <rPr>
        <sz val="10"/>
        <rFont val="Times New Roman"/>
        <family val="1"/>
        <charset val="204"/>
      </rPr>
      <t>/C</t>
    </r>
    <r>
      <rPr>
        <vertAlign val="subscript"/>
        <sz val="10"/>
        <rFont val="Times New Roman"/>
        <family val="1"/>
        <charset val="204"/>
      </rPr>
      <t>dn</t>
    </r>
    <r>
      <rPr>
        <sz val="10"/>
        <rFont val="Times New Roman"/>
        <family val="1"/>
        <charset val="204"/>
      </rPr>
      <t>*100</t>
    </r>
    <r>
      <rPr>
        <sz val="14"/>
        <color theme="1"/>
        <rFont val="Calibri"/>
        <family val="2"/>
        <charset val="204"/>
        <scheme val="minor"/>
      </rPr>
      <t/>
    </r>
  </si>
  <si>
    <r>
      <rPr>
        <b/>
        <sz val="10"/>
        <rFont val="Times New Roman"/>
        <family val="1"/>
        <charset val="204"/>
      </rPr>
      <t>C</t>
    </r>
    <r>
      <rPr>
        <b/>
        <vertAlign val="subscript"/>
        <sz val="10"/>
        <rFont val="Times New Roman"/>
        <family val="1"/>
        <charset val="204"/>
      </rPr>
      <t>5L</t>
    </r>
    <r>
      <rPr>
        <b/>
        <sz val="10"/>
        <rFont val="Times New Roman"/>
        <family val="1"/>
        <charset val="204"/>
      </rPr>
      <t xml:space="preserve"> </t>
    </r>
    <r>
      <rPr>
        <sz val="10"/>
        <rFont val="Times New Roman"/>
        <family val="1"/>
        <charset val="204"/>
      </rPr>
      <t xml:space="preserve">- чило пациентов, состоящих под диспансерным наблюдением с момента установления диагноза 5 лет и более за отчетный период (человек);
</t>
    </r>
    <r>
      <rPr>
        <b/>
        <sz val="10"/>
        <rFont val="Times New Roman"/>
        <family val="1"/>
        <charset val="204"/>
      </rPr>
      <t>C</t>
    </r>
    <r>
      <rPr>
        <b/>
        <vertAlign val="subscript"/>
        <sz val="10"/>
        <rFont val="Times New Roman"/>
        <family val="1"/>
        <charset val="204"/>
      </rPr>
      <t>dn</t>
    </r>
    <r>
      <rPr>
        <sz val="10"/>
        <rFont val="Times New Roman"/>
        <family val="1"/>
        <charset val="204"/>
      </rPr>
      <t xml:space="preserve"> - общее число пациентов, состоящих под диспансерным наблюдением на конец отчетного периода (человек).</t>
    </r>
  </si>
  <si>
    <t>форма федерального статистического наблюдения № 7 "Сведения о злокачественных новообразованиях" (далее - ФФСН №7)</t>
  </si>
  <si>
    <t>39</t>
  </si>
  <si>
    <t>Ogl = Culg/Chg*100</t>
  </si>
  <si>
    <r>
      <rPr>
        <b/>
        <sz val="10"/>
        <rFont val="Times New Roman"/>
        <family val="1"/>
        <charset val="204"/>
      </rPr>
      <t>Culg</t>
    </r>
    <r>
      <rPr>
        <sz val="10"/>
        <rFont val="Times New Roman"/>
        <family val="1"/>
        <charset val="204"/>
      </rPr>
      <t xml:space="preserve"> - число пациентов, умерших от злокачественного новообразования до 1 года с момента установления диагноза из числа пациентов, взятых под диспансерное наблюдение в предыдущем отчетном периоде (человек);
</t>
    </r>
    <r>
      <rPr>
        <b/>
        <sz val="10"/>
        <rFont val="Times New Roman"/>
        <family val="1"/>
        <charset val="204"/>
      </rPr>
      <t xml:space="preserve">Chg </t>
    </r>
    <r>
      <rPr>
        <sz val="10"/>
        <rFont val="Times New Roman"/>
        <family val="1"/>
        <charset val="204"/>
      </rPr>
      <t>- число пациентов с впервые в жизни установленным диагнозом злокачественного новообразования, взятых под диспансерное наблюдение в предыдущем периоде (человек)</t>
    </r>
  </si>
  <si>
    <t>ФФСН № 7</t>
  </si>
  <si>
    <t>40</t>
  </si>
  <si>
    <t>D=((Кл+Кдн)/Kд)*100</t>
  </si>
  <si>
    <r>
      <rPr>
        <b/>
        <sz val="10"/>
        <rFont val="Times New Roman"/>
        <family val="1"/>
        <charset val="204"/>
      </rPr>
      <t>Kл</t>
    </r>
    <r>
      <rPr>
        <sz val="10"/>
        <rFont val="Times New Roman"/>
        <family val="1"/>
        <charset val="204"/>
      </rPr>
      <t xml:space="preserve"> - число лиц с онкологическими заболеваниями, застрахованных в системе ОМС, состоявших в отчетном периоде под диспансерным наблюдением, получивших в отчетном периоде медицинские услуги в связи с онкологическим заболеванием в стационарных условиях и/или условиях дневного стационара, человек;</t>
    </r>
    <r>
      <rPr>
        <b/>
        <sz val="10"/>
        <rFont val="Times New Roman"/>
        <family val="1"/>
        <charset val="204"/>
      </rPr>
      <t xml:space="preserve">
Кдн </t>
    </r>
    <r>
      <rPr>
        <sz val="10"/>
        <rFont val="Times New Roman"/>
        <family val="1"/>
        <charset val="204"/>
      </rPr>
      <t xml:space="preserve">- число лиц с онкологическими заболеваниями, застрахованных в системе ОМС, состоявших в отчетном периоде под диспансерным наблюдением, получивших в отчетном периоде медицинские услуги в связи с онкологическим заболеванием в амбулаторных условиях, в том числе в рамках диспансерного наблюдения врачами-специалистами, человек;
</t>
    </r>
    <r>
      <rPr>
        <b/>
        <sz val="10"/>
        <rFont val="Times New Roman"/>
        <family val="1"/>
        <charset val="204"/>
      </rPr>
      <t xml:space="preserve">Kд </t>
    </r>
    <r>
      <rPr>
        <sz val="10"/>
        <rFont val="Times New Roman"/>
        <family val="1"/>
        <charset val="204"/>
      </rPr>
      <t>- число лиц с онкологическими заболеваниями, застрахованных в системе ОМС, состоявших в отчетном периоде под диспансерным наблюдением, человек</t>
    </r>
  </si>
  <si>
    <t>41</t>
  </si>
  <si>
    <r>
      <t>D</t>
    </r>
    <r>
      <rPr>
        <vertAlign val="subscript"/>
        <sz val="10"/>
        <rFont val="Times New Roman"/>
        <family val="1"/>
        <charset val="204"/>
      </rPr>
      <t>I-I</t>
    </r>
    <r>
      <rPr>
        <sz val="10"/>
        <rFont val="Times New Roman"/>
        <family val="1"/>
        <charset val="204"/>
      </rPr>
      <t>I=C</t>
    </r>
    <r>
      <rPr>
        <vertAlign val="subscript"/>
        <sz val="10"/>
        <rFont val="Times New Roman"/>
        <family val="1"/>
        <charset val="204"/>
      </rPr>
      <t>pI-II</t>
    </r>
    <r>
      <rPr>
        <sz val="10"/>
        <rFont val="Times New Roman"/>
        <family val="1"/>
        <charset val="204"/>
      </rPr>
      <t>/C</t>
    </r>
    <r>
      <rPr>
        <vertAlign val="subscript"/>
        <sz val="10"/>
        <rFont val="Times New Roman"/>
        <family val="1"/>
        <charset val="204"/>
      </rPr>
      <t>vv</t>
    </r>
    <r>
      <rPr>
        <sz val="10"/>
        <rFont val="Times New Roman"/>
        <family val="1"/>
        <charset val="204"/>
      </rPr>
      <t>*100</t>
    </r>
  </si>
  <si>
    <r>
      <t>Cp</t>
    </r>
    <r>
      <rPr>
        <vertAlign val="subscript"/>
        <sz val="10"/>
        <rFont val="Times New Roman"/>
        <family val="1"/>
        <charset val="204"/>
      </rPr>
      <t>I-II</t>
    </r>
    <r>
      <rPr>
        <sz val="10"/>
        <rFont val="Times New Roman"/>
        <family val="1"/>
        <charset val="204"/>
      </rPr>
      <t xml:space="preserve"> - число злокачественных новообразований, выявленных на I-II стадии заболевания в отчетном периоде (без выявленных посмертно), единица;
Cvv - общее число злокачественных новообразований, выявленных в отчетном периоде (без выявленных посмертно), единица</t>
    </r>
  </si>
  <si>
    <t>42</t>
  </si>
  <si>
    <t>К=a+b+c</t>
  </si>
  <si>
    <r>
      <rPr>
        <b/>
        <sz val="10"/>
        <rFont val="Times New Roman"/>
        <family val="1"/>
        <charset val="204"/>
      </rPr>
      <t>a</t>
    </r>
    <r>
      <rPr>
        <sz val="10"/>
        <rFont val="Times New Roman"/>
        <family val="1"/>
        <charset val="204"/>
      </rPr>
      <t xml:space="preserve"> - стоимость оказанных иностранным гражданам медицинских услуг медицинскими организациями, подведомственными федеральным органам исполнительной власти, за отчетный период (млн долларов США);
</t>
    </r>
    <r>
      <rPr>
        <b/>
        <sz val="10"/>
        <rFont val="Times New Roman"/>
        <family val="1"/>
        <charset val="204"/>
      </rPr>
      <t>b</t>
    </r>
    <r>
      <rPr>
        <sz val="10"/>
        <rFont val="Times New Roman"/>
        <family val="1"/>
        <charset val="204"/>
      </rPr>
      <t xml:space="preserve"> - стоимость оказанных иностранным гражданам медицинских услуг медицинскими организациями, подведомственными органам государственной власти субъектов Российской Федерации в сфере охраны здоровья и органам местного самоуправления, за отчетный период (млн долларов США);
</t>
    </r>
    <r>
      <rPr>
        <b/>
        <sz val="10"/>
        <rFont val="Times New Roman"/>
        <family val="1"/>
        <charset val="204"/>
      </rPr>
      <t>c</t>
    </r>
    <r>
      <rPr>
        <sz val="10"/>
        <rFont val="Times New Roman"/>
        <family val="1"/>
        <charset val="204"/>
      </rPr>
      <t xml:space="preserve"> - стоимость оказанных иностранным гражданам медицинских услуг медицинскими организациями частной системы здравоохранения за отчетный период (млн долларов США).</t>
    </r>
  </si>
  <si>
    <t>форма федерального статистического наблюдения № 62 "Сведения о ресурсном обеспечении и об оказании медицинской помощи населению" (далее - ФФСН № 62)</t>
  </si>
  <si>
    <t>10 июня года, следующего за отчетным годом</t>
  </si>
  <si>
    <t>43</t>
  </si>
  <si>
    <t>S=a+b+c</t>
  </si>
  <si>
    <r>
      <rPr>
        <b/>
        <sz val="10"/>
        <rFont val="Times New Roman"/>
        <family val="1"/>
        <charset val="204"/>
      </rPr>
      <t>a</t>
    </r>
    <r>
      <rPr>
        <sz val="10"/>
        <rFont val="Times New Roman"/>
        <family val="1"/>
        <charset val="204"/>
      </rPr>
      <t xml:space="preserve"> - число иностранных граждан, которым оказаны медицинские услуги медицинскими организациями, подведомственными федеральным органам исполнительной власти в отчетном периоде (тыс. человек);
</t>
    </r>
    <r>
      <rPr>
        <b/>
        <sz val="10"/>
        <rFont val="Times New Roman"/>
        <family val="1"/>
        <charset val="204"/>
      </rPr>
      <t>b</t>
    </r>
    <r>
      <rPr>
        <sz val="10"/>
        <rFont val="Times New Roman"/>
        <family val="1"/>
        <charset val="204"/>
      </rPr>
      <t xml:space="preserve"> - число иностранных граждан, которым оказаны медицинские услуги медицинскими организациями, подведомственными органам государственной власти субъектов Российской Федерации в сфере охраны здоровья и органам местного самоуправления в отчетном периоде (тыс. человек);
</t>
    </r>
    <r>
      <rPr>
        <b/>
        <sz val="10"/>
        <rFont val="Times New Roman"/>
        <family val="1"/>
        <charset val="204"/>
      </rPr>
      <t>c</t>
    </r>
    <r>
      <rPr>
        <sz val="10"/>
        <rFont val="Times New Roman"/>
        <family val="1"/>
        <charset val="204"/>
      </rPr>
      <t xml:space="preserve"> - число иностранных граждан, которым оказаны медицинские услуги медицинскими организациями частной системы здравоохранения в отчетном периоде (тыс. человек)</t>
    </r>
  </si>
  <si>
    <t>ФФСН № 62</t>
  </si>
  <si>
    <t>44</t>
  </si>
  <si>
    <t>Ddbes = Cdbes/Cpbes*100</t>
  </si>
  <si>
    <r>
      <rPr>
        <b/>
        <sz val="10"/>
        <rFont val="Times New Roman"/>
        <family val="1"/>
        <charset val="204"/>
      </rPr>
      <t xml:space="preserve">Cdbes </t>
    </r>
    <r>
      <rPr>
        <sz val="10"/>
        <rFont val="Times New Roman"/>
        <family val="1"/>
        <charset val="204"/>
      </rPr>
      <t>- число заболеваний эндокринной системы, расстройства питания и нарушения обмена веществ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t>
    </r>
    <r>
      <rPr>
        <b/>
        <sz val="10"/>
        <rFont val="Times New Roman"/>
        <family val="1"/>
        <charset val="204"/>
      </rPr>
      <t xml:space="preserve">
Cpbes </t>
    </r>
    <r>
      <rPr>
        <sz val="10"/>
        <rFont val="Times New Roman"/>
        <family val="1"/>
        <charset val="204"/>
      </rPr>
      <t>- число заболеваний эндокринной системы, расстройства питания и нарушения обмена веществ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</si>
  <si>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45</t>
  </si>
  <si>
    <t>Ddkms=Cdkms/Cpkms*100</t>
  </si>
  <si>
    <r>
      <rPr>
        <b/>
        <sz val="10"/>
        <rFont val="Times New Roman"/>
        <family val="1"/>
        <charset val="204"/>
      </rPr>
      <t>Cdkms</t>
    </r>
    <r>
      <rPr>
        <sz val="10"/>
        <rFont val="Times New Roman"/>
        <family val="1"/>
        <charset val="204"/>
      </rPr>
      <t xml:space="preserve"> - число заболеваний костно-мышечной системы и соединительной ткани с впервые в жизни установленными диагнозами среди детей в возрасте 0-17 лет, по поводу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Cpkms</t>
    </r>
    <r>
      <rPr>
        <sz val="10"/>
        <rFont val="Times New Roman"/>
        <family val="1"/>
        <charset val="204"/>
      </rPr>
      <t xml:space="preserve"> - число заболеваний костно-мышечной системы и соединительной ткани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</si>
  <si>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46</t>
  </si>
  <si>
    <t>Ddgl = Cdgl/Cpgl*100</t>
  </si>
  <si>
    <r>
      <rPr>
        <b/>
        <sz val="10"/>
        <rFont val="Times New Roman"/>
        <family val="1"/>
        <charset val="204"/>
      </rPr>
      <t>Cdgl</t>
    </r>
    <r>
      <rPr>
        <sz val="10"/>
        <rFont val="Times New Roman"/>
        <family val="1"/>
        <charset val="204"/>
      </rPr>
      <t xml:space="preserve"> - число заболеваний глаза и его придаточного аппарата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Cpgl</t>
    </r>
    <r>
      <rPr>
        <sz val="10"/>
        <rFont val="Times New Roman"/>
        <family val="1"/>
        <charset val="204"/>
      </rPr>
      <t xml:space="preserve"> - число заболеваний глаза и его придаточного аппарата с впервые в жизни установленными диагнозами среди детей в возрасте 0-17 лет в отчетном периоде (единица)</t>
    </r>
  </si>
  <si>
    <t>47</t>
  </si>
  <si>
    <t>Dbop = Cdbop/Cpbop*100</t>
  </si>
  <si>
    <r>
      <rPr>
        <b/>
        <sz val="10"/>
        <rFont val="Times New Roman"/>
        <family val="1"/>
        <charset val="204"/>
      </rPr>
      <t>Cdbop</t>
    </r>
    <r>
      <rPr>
        <sz val="10"/>
        <rFont val="Times New Roman"/>
        <family val="1"/>
        <charset val="204"/>
      </rPr>
      <t xml:space="preserve"> - число заболеваний органов пищеварения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Cpbop</t>
    </r>
    <r>
      <rPr>
        <sz val="10"/>
        <rFont val="Times New Roman"/>
        <family val="1"/>
        <charset val="204"/>
      </rPr>
      <t xml:space="preserve"> - число заболеваний органов пищеварения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</si>
  <si>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48</t>
  </si>
  <si>
    <t>Dbsk = Cdbsk/Cpbsk*100</t>
  </si>
  <si>
    <r>
      <rPr>
        <b/>
        <sz val="10"/>
        <rFont val="Times New Roman"/>
        <family val="1"/>
        <charset val="204"/>
      </rPr>
      <t>Cdbsk</t>
    </r>
    <r>
      <rPr>
        <sz val="10"/>
        <rFont val="Times New Roman"/>
        <family val="1"/>
        <charset val="204"/>
      </rPr>
      <t xml:space="preserve"> - число заболеваний системы кровообращения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Cpbsk</t>
    </r>
    <r>
      <rPr>
        <sz val="10"/>
        <rFont val="Times New Roman"/>
        <family val="1"/>
        <charset val="204"/>
      </rPr>
      <t xml:space="preserve"> - число заболеваний системы кровообращения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</si>
  <si>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49</t>
  </si>
  <si>
    <t>Dpdpr = Cpdpr/Cpd*100</t>
  </si>
  <si>
    <r>
      <rPr>
        <b/>
        <sz val="10"/>
        <rFont val="Times New Roman"/>
        <family val="1"/>
        <charset val="204"/>
      </rPr>
      <t>Cpdpr</t>
    </r>
    <r>
      <rPr>
        <sz val="10"/>
        <rFont val="Times New Roman"/>
        <family val="1"/>
        <charset val="204"/>
      </rPr>
      <t xml:space="preserve">- число посещений детьми медицинских организаций с профилактическими целями от 0 до 17 лет включительно в субъекте Российской Федерации (в Российской Федерации) включительно в отчетном периоде (посещение в смену);
</t>
    </r>
    <r>
      <rPr>
        <b/>
        <sz val="10"/>
        <rFont val="Times New Roman"/>
        <family val="1"/>
        <charset val="204"/>
      </rPr>
      <t>Cpd</t>
    </r>
    <r>
      <rPr>
        <sz val="10"/>
        <rFont val="Times New Roman"/>
        <family val="1"/>
        <charset val="204"/>
      </rPr>
      <t xml:space="preserve"> - число всех посещений детьми медицинских организаций за отчетный период в субъекте Российской Федерации (в Российской Федерации) (посещение в смену)</t>
    </r>
  </si>
  <si>
    <t>50</t>
  </si>
  <si>
    <t>Drpz=Crpz/Cpr*100</t>
  </si>
  <si>
    <r>
      <rPr>
        <b/>
        <sz val="10"/>
        <rFont val="Times New Roman"/>
        <family val="1"/>
        <charset val="204"/>
      </rPr>
      <t>Crpz</t>
    </r>
    <r>
      <rPr>
        <sz val="10"/>
        <rFont val="Times New Roman"/>
        <family val="1"/>
        <charset val="204"/>
      </rPr>
      <t xml:space="preserve"> - число преждевременных родов (22-37 недель) в перинатальных центрах в субъекте Российской Федерации (в Российской Федерации) в отчетном периоде (единица);
</t>
    </r>
    <r>
      <rPr>
        <b/>
        <sz val="10"/>
        <rFont val="Times New Roman"/>
        <family val="1"/>
        <charset val="204"/>
      </rPr>
      <t>Cpr</t>
    </r>
    <r>
      <rPr>
        <sz val="10"/>
        <rFont val="Times New Roman"/>
        <family val="1"/>
        <charset val="204"/>
      </rPr>
      <t xml:space="preserve"> - общее число преждевременных родов (22-37 недель) в субъекте Российской Федерации (в Российской Федерации) в отчетном периоде (единица)</t>
    </r>
  </si>
  <si>
    <t>51</t>
  </si>
  <si>
    <r>
      <t>q</t>
    </r>
    <r>
      <rPr>
        <vertAlign val="subscript"/>
        <sz val="10"/>
        <rFont val="Times New Roman"/>
        <family val="1"/>
        <charset val="204"/>
      </rPr>
      <t>0-4</t>
    </r>
    <r>
      <rPr>
        <sz val="10"/>
        <rFont val="Times New Roman"/>
        <family val="1"/>
        <charset val="204"/>
      </rPr>
      <t>=((l</t>
    </r>
    <r>
      <rPr>
        <vertAlign val="subscript"/>
        <sz val="10"/>
        <rFont val="Times New Roman"/>
        <family val="1"/>
        <charset val="204"/>
      </rPr>
      <t>0</t>
    </r>
    <r>
      <rPr>
        <sz val="10"/>
        <rFont val="Times New Roman"/>
        <family val="1"/>
        <charset val="204"/>
      </rPr>
      <t>-l</t>
    </r>
    <r>
      <rPr>
        <vertAlign val="subscript"/>
        <sz val="10"/>
        <rFont val="Times New Roman"/>
        <family val="1"/>
        <charset val="204"/>
      </rPr>
      <t>5</t>
    </r>
    <r>
      <rPr>
        <sz val="10"/>
        <rFont val="Times New Roman"/>
        <family val="1"/>
        <charset val="204"/>
      </rPr>
      <t>)/l</t>
    </r>
    <r>
      <rPr>
        <vertAlign val="subscript"/>
        <sz val="10"/>
        <rFont val="Times New Roman"/>
        <family val="1"/>
        <charset val="204"/>
      </rPr>
      <t>0</t>
    </r>
    <r>
      <rPr>
        <sz val="10"/>
        <rFont val="Times New Roman"/>
        <family val="1"/>
        <charset val="204"/>
      </rPr>
      <t>)*1000</t>
    </r>
  </si>
  <si>
    <r>
      <rPr>
        <b/>
        <sz val="10"/>
        <rFont val="Times New Roman"/>
        <family val="1"/>
        <charset val="204"/>
      </rPr>
      <t>l</t>
    </r>
    <r>
      <rPr>
        <b/>
        <vertAlign val="subscript"/>
        <sz val="10"/>
        <rFont val="Times New Roman"/>
        <family val="1"/>
        <charset val="204"/>
      </rPr>
      <t>0</t>
    </r>
    <r>
      <rPr>
        <b/>
        <sz val="10"/>
        <rFont val="Times New Roman"/>
        <family val="1"/>
        <charset val="204"/>
      </rPr>
      <t xml:space="preserve"> </t>
    </r>
    <r>
      <rPr>
        <sz val="10"/>
        <rFont val="Times New Roman"/>
        <family val="1"/>
        <charset val="204"/>
      </rPr>
      <t xml:space="preserve">- табличное число родившихся (100000);
</t>
    </r>
    <r>
      <rPr>
        <b/>
        <sz val="10"/>
        <rFont val="Times New Roman"/>
        <family val="1"/>
        <charset val="204"/>
      </rPr>
      <t>l</t>
    </r>
    <r>
      <rPr>
        <b/>
        <vertAlign val="subscript"/>
        <sz val="10"/>
        <rFont val="Times New Roman"/>
        <family val="1"/>
        <charset val="204"/>
      </rPr>
      <t>5</t>
    </r>
    <r>
      <rPr>
        <b/>
        <sz val="10"/>
        <rFont val="Times New Roman"/>
        <family val="1"/>
        <charset val="204"/>
      </rPr>
      <t xml:space="preserve"> </t>
    </r>
    <r>
      <rPr>
        <sz val="10"/>
        <rFont val="Times New Roman"/>
        <family val="1"/>
        <charset val="204"/>
      </rPr>
      <t>- табличное число доживающих до точного возраста 5 лет</t>
    </r>
  </si>
  <si>
    <t xml:space="preserve">
Росстат</t>
  </si>
  <si>
    <t>21 августа года, следующего за отчетным годом</t>
  </si>
  <si>
    <t>52</t>
  </si>
  <si>
    <r>
      <t>mx=</t>
    </r>
    <r>
      <rPr>
        <sz val="10"/>
        <rFont val="Symbol"/>
        <family val="1"/>
        <charset val="2"/>
      </rPr>
      <t>å</t>
    </r>
    <r>
      <rPr>
        <sz val="10"/>
        <rFont val="Times New Roman"/>
        <family val="1"/>
        <charset val="204"/>
      </rPr>
      <t>Mx/</t>
    </r>
    <r>
      <rPr>
        <sz val="10"/>
        <rFont val="Symbol"/>
        <family val="1"/>
        <charset val="2"/>
      </rPr>
      <t>å</t>
    </r>
    <r>
      <rPr>
        <sz val="10"/>
        <rFont val="Times New Roman"/>
        <family val="1"/>
        <charset val="204"/>
      </rPr>
      <t>Sx *100000</t>
    </r>
  </si>
  <si>
    <t>x - возраст, лет;
Mx - число умерших детей в возрасте 0-17 лет;
Sx - среднегодовая численность детей в возрасте 0-17 лет</t>
  </si>
  <si>
    <t>53</t>
  </si>
  <si>
    <r>
      <t>q0=M</t>
    </r>
    <r>
      <rPr>
        <vertAlign val="superscript"/>
        <sz val="10"/>
        <rFont val="Times New Roman"/>
        <family val="1"/>
        <charset val="204"/>
      </rPr>
      <t>1</t>
    </r>
    <r>
      <rPr>
        <sz val="10"/>
        <rFont val="Times New Roman"/>
        <family val="1"/>
        <charset val="204"/>
      </rPr>
      <t>/N</t>
    </r>
    <r>
      <rPr>
        <vertAlign val="superscript"/>
        <sz val="10"/>
        <rFont val="Times New Roman"/>
        <family val="1"/>
        <charset val="204"/>
      </rPr>
      <t>1</t>
    </r>
    <r>
      <rPr>
        <sz val="10"/>
        <rFont val="Times New Roman"/>
        <family val="1"/>
        <charset val="204"/>
      </rPr>
      <t>+M</t>
    </r>
    <r>
      <rPr>
        <vertAlign val="superscript"/>
        <sz val="10"/>
        <rFont val="Times New Roman"/>
        <family val="1"/>
        <charset val="204"/>
      </rPr>
      <t>-1</t>
    </r>
    <r>
      <rPr>
        <sz val="10"/>
        <rFont val="Times New Roman"/>
        <family val="1"/>
        <charset val="204"/>
      </rPr>
      <t>/N</t>
    </r>
    <r>
      <rPr>
        <vertAlign val="superscript"/>
        <sz val="10"/>
        <rFont val="Times New Roman"/>
        <family val="1"/>
        <charset val="204"/>
      </rPr>
      <t>-1*1000</t>
    </r>
  </si>
  <si>
    <r>
      <rPr>
        <b/>
        <sz val="10"/>
        <rFont val="Times New Roman"/>
        <family val="1"/>
        <charset val="204"/>
      </rPr>
      <t>M</t>
    </r>
    <r>
      <rPr>
        <b/>
        <vertAlign val="superscript"/>
        <sz val="10"/>
        <rFont val="Times New Roman"/>
        <family val="1"/>
        <charset val="204"/>
      </rPr>
      <t>1</t>
    </r>
    <r>
      <rPr>
        <vertAlign val="superscript"/>
        <sz val="10"/>
        <rFont val="Times New Roman"/>
        <family val="1"/>
        <charset val="204"/>
      </rPr>
      <t xml:space="preserve"> </t>
    </r>
    <r>
      <rPr>
        <sz val="10"/>
        <rFont val="Times New Roman"/>
        <family val="1"/>
        <charset val="204"/>
      </rPr>
      <t>- число умерших в возрасте до 1 года из родившихся в том году, для которого вычисляется коэффициент;</t>
    </r>
    <r>
      <rPr>
        <vertAlign val="superscript"/>
        <sz val="10"/>
        <rFont val="Times New Roman"/>
        <family val="1"/>
        <charset val="204"/>
      </rPr>
      <t xml:space="preserve">
</t>
    </r>
    <r>
      <rPr>
        <b/>
        <sz val="10"/>
        <rFont val="Times New Roman"/>
        <family val="1"/>
        <charset val="204"/>
      </rPr>
      <t>N</t>
    </r>
    <r>
      <rPr>
        <b/>
        <vertAlign val="superscript"/>
        <sz val="10"/>
        <rFont val="Times New Roman"/>
        <family val="1"/>
        <charset val="204"/>
      </rPr>
      <t xml:space="preserve">1 </t>
    </r>
    <r>
      <rPr>
        <sz val="10"/>
        <rFont val="Times New Roman"/>
        <family val="1"/>
        <charset val="204"/>
      </rPr>
      <t xml:space="preserve">- число умерших в возрасте до 1 года из родившихся в предыдущем году;
</t>
    </r>
    <r>
      <rPr>
        <b/>
        <sz val="10"/>
        <rFont val="Times New Roman"/>
        <family val="1"/>
        <charset val="204"/>
      </rPr>
      <t>M</t>
    </r>
    <r>
      <rPr>
        <b/>
        <vertAlign val="superscript"/>
        <sz val="10"/>
        <rFont val="Times New Roman"/>
        <family val="1"/>
        <charset val="204"/>
      </rPr>
      <t>-1</t>
    </r>
    <r>
      <rPr>
        <vertAlign val="superscript"/>
        <sz val="10"/>
        <rFont val="Times New Roman"/>
        <family val="1"/>
        <charset val="204"/>
      </rPr>
      <t xml:space="preserve"> </t>
    </r>
    <r>
      <rPr>
        <sz val="10"/>
        <rFont val="Times New Roman"/>
        <family val="1"/>
        <charset val="204"/>
      </rPr>
      <t xml:space="preserve">- число родившихся в том году, для которого вычисляется коэффициент;
</t>
    </r>
    <r>
      <rPr>
        <b/>
        <sz val="10"/>
        <rFont val="Times New Roman"/>
        <family val="1"/>
        <charset val="204"/>
      </rPr>
      <t>N</t>
    </r>
    <r>
      <rPr>
        <b/>
        <vertAlign val="superscript"/>
        <sz val="10"/>
        <rFont val="Times New Roman"/>
        <family val="1"/>
        <charset val="204"/>
      </rPr>
      <t>-1</t>
    </r>
    <r>
      <rPr>
        <sz val="10"/>
        <rFont val="Times New Roman"/>
        <family val="1"/>
        <charset val="204"/>
      </rPr>
      <t xml:space="preserve"> - число родившихся в предыдущем году</t>
    </r>
  </si>
  <si>
    <t>2 июля года, следующего за отчетным годом</t>
  </si>
  <si>
    <t>54</t>
  </si>
  <si>
    <t>Dcdp=(Ccdp/Cdp)*100</t>
  </si>
  <si>
    <r>
      <rPr>
        <b/>
        <sz val="10"/>
        <rFont val="Times New Roman"/>
        <family val="1"/>
        <charset val="204"/>
      </rPr>
      <t>Ccdp</t>
    </r>
    <r>
      <rPr>
        <sz val="10"/>
        <rFont val="Times New Roman"/>
        <family val="1"/>
        <charset val="204"/>
      </rPr>
      <t xml:space="preserve"> - количество детских поликлиник и детских поликлинических отделений с созданной современной инфраструктурой в субъекте Российской Федерации (в Российской Федерации) в отчетном периоде (единица);
</t>
    </r>
    <r>
      <rPr>
        <b/>
        <sz val="10"/>
        <rFont val="Times New Roman"/>
        <family val="1"/>
        <charset val="204"/>
      </rPr>
      <t xml:space="preserve">Cdp </t>
    </r>
    <r>
      <rPr>
        <sz val="10"/>
        <rFont val="Times New Roman"/>
        <family val="1"/>
        <charset val="204"/>
      </rPr>
      <t>- бщее количество детских поликлиник и детских поликлинических отделений (детские поликлиники, детские поликлинические отделения медицинских организаций, консультативно-диагностические центры для детей) в субъекте Российской Федерации (в Российской Федерации) в отчетном периоде (единица)</t>
    </r>
  </si>
  <si>
    <t>55</t>
  </si>
  <si>
    <t>Dcvdp=(Ccvdp/Cocp)*100</t>
  </si>
  <si>
    <r>
      <rPr>
        <b/>
        <sz val="10"/>
        <rFont val="Times New Roman"/>
        <family val="1"/>
        <charset val="204"/>
      </rPr>
      <t xml:space="preserve">Ccvdp </t>
    </r>
    <r>
      <rPr>
        <sz val="10"/>
        <rFont val="Times New Roman"/>
        <family val="1"/>
        <charset val="204"/>
      </rPr>
      <t xml:space="preserve">- 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в отчетном периоде в субъекте Российской Федерации (в Российской Федерации) (посещение в смену);
</t>
    </r>
    <r>
      <rPr>
        <b/>
        <sz val="10"/>
        <rFont val="Times New Roman"/>
        <family val="1"/>
        <charset val="204"/>
      </rPr>
      <t>Cocp</t>
    </r>
    <r>
      <rPr>
        <sz val="10"/>
        <rFont val="Times New Roman"/>
        <family val="1"/>
        <charset val="204"/>
      </rPr>
      <t xml:space="preserve"> - общее число посещений детьми детских поликлиник и поликлинических подразделений (детские поликлиники, детские поликлинические отделения медицинских организаций, консультативно диагностические центры для детей) в субъекте Российской Федерации (в Российской Федерации) в отчетном периоде (посещение в смену)</t>
    </r>
  </si>
  <si>
    <t>56</t>
  </si>
  <si>
    <r>
      <t>Dumo=</t>
    </r>
    <r>
      <rPr>
        <sz val="10"/>
        <rFont val="Symbol"/>
        <family val="1"/>
        <charset val="2"/>
      </rPr>
      <t>å</t>
    </r>
    <r>
      <rPr>
        <vertAlign val="superscript"/>
        <sz val="10"/>
        <rFont val="Times New Roman"/>
        <family val="1"/>
        <charset val="204"/>
      </rPr>
      <t>M</t>
    </r>
    <r>
      <rPr>
        <vertAlign val="subscript"/>
        <sz val="10"/>
        <rFont val="Times New Roman"/>
        <family val="1"/>
        <charset val="204"/>
      </rPr>
      <t xml:space="preserve">i=1 </t>
    </r>
    <r>
      <rPr>
        <sz val="10"/>
        <rFont val="Times New Roman"/>
        <family val="1"/>
        <charset val="204"/>
      </rPr>
      <t>(Cczd</t>
    </r>
    <r>
      <rPr>
        <vertAlign val="subscript"/>
        <sz val="10"/>
        <rFont val="Times New Roman"/>
        <family val="1"/>
        <charset val="204"/>
      </rPr>
      <t>i</t>
    </r>
    <r>
      <rPr>
        <sz val="10"/>
        <rFont val="Times New Roman"/>
        <family val="1"/>
        <charset val="204"/>
      </rPr>
      <t>/Ccsd</t>
    </r>
    <r>
      <rPr>
        <vertAlign val="subscript"/>
        <sz val="10"/>
        <rFont val="Times New Roman"/>
        <family val="1"/>
        <charset val="204"/>
      </rPr>
      <t>i</t>
    </r>
    <r>
      <rPr>
        <sz val="10"/>
        <rFont val="Times New Roman"/>
        <family val="1"/>
        <charset val="204"/>
      </rPr>
      <t>)*100</t>
    </r>
  </si>
  <si>
    <r>
      <t xml:space="preserve">i=1, ..., М, М - отчетный месяц;
</t>
    </r>
    <r>
      <rPr>
        <b/>
        <sz val="10"/>
        <rFont val="Times New Roman"/>
        <family val="1"/>
        <charset val="204"/>
      </rPr>
      <t>Cczd</t>
    </r>
    <r>
      <rPr>
        <b/>
        <vertAlign val="subscript"/>
        <sz val="10"/>
        <rFont val="Times New Roman"/>
        <family val="1"/>
        <charset val="204"/>
      </rPr>
      <t>i</t>
    </r>
    <r>
      <rPr>
        <sz val="10"/>
        <rFont val="Times New Roman"/>
        <family val="1"/>
        <charset val="204"/>
      </rPr>
      <t xml:space="preserve"> - число занятых должностей врачей-педиатров в медицинских организациях, оказывающих медицинскую помощь в амбулаторных условиях в субъекте Российской Федерации (в Российской Федерации) в i-ом месяце (единица);
</t>
    </r>
    <r>
      <rPr>
        <b/>
        <sz val="10"/>
        <rFont val="Times New Roman"/>
        <family val="1"/>
        <charset val="204"/>
      </rPr>
      <t>Ccsd</t>
    </r>
    <r>
      <rPr>
        <b/>
        <vertAlign val="subscript"/>
        <sz val="10"/>
        <rFont val="Times New Roman"/>
        <family val="1"/>
        <charset val="204"/>
      </rPr>
      <t>i</t>
    </r>
    <r>
      <rPr>
        <sz val="10"/>
        <rFont val="Times New Roman"/>
        <family val="1"/>
        <charset val="204"/>
      </rPr>
      <t xml:space="preserve"> - число штатных должностей врачей-педиатров в медицинских организациях, оказывающих медицинскую помощь в амбулаторных условиях, в субъекте Российской Федерации (в Российской Федерации), в i-ом месяце (единица)</t>
    </r>
  </si>
  <si>
    <t>57</t>
  </si>
  <si>
    <r>
      <rPr>
        <b/>
        <sz val="10"/>
        <rFont val="Times New Roman"/>
        <family val="1"/>
        <charset val="204"/>
      </rPr>
      <t>Uvp</t>
    </r>
    <r>
      <rPr>
        <sz val="10"/>
        <rFont val="Times New Roman"/>
        <family val="1"/>
        <charset val="204"/>
      </rPr>
      <t xml:space="preserve">- 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в субъектах Российской Федерации (Российской Федерации) нарастающим итогом: врачами, процент; 
</t>
    </r>
    <r>
      <rPr>
        <b/>
        <sz val="12"/>
        <rFont val="Times New Roman"/>
        <family val="1"/>
        <charset val="204"/>
      </rPr>
      <t>Z</t>
    </r>
    <r>
      <rPr>
        <b/>
        <sz val="10"/>
        <rFont val="Times New Roman"/>
        <family val="1"/>
        <charset val="204"/>
      </rPr>
      <t>vp</t>
    </r>
    <r>
      <rPr>
        <b/>
        <vertAlign val="subscript"/>
        <sz val="10"/>
        <rFont val="Times New Roman"/>
        <family val="1"/>
        <charset val="204"/>
      </rPr>
      <t>i</t>
    </r>
    <r>
      <rPr>
        <sz val="10"/>
        <rFont val="Times New Roman"/>
        <family val="1"/>
        <charset val="204"/>
      </rPr>
      <t xml:space="preserve"> -число занятых должностей врачей в подразделениях медицинских организаций, оказывающих медицинскую помощь в амбулаторных условиях в субъектах Российской Федерации (Российской Федерации) в i-ом месяце, единица;
</t>
    </r>
    <r>
      <rPr>
        <b/>
        <sz val="10"/>
        <rFont val="Times New Roman"/>
        <family val="1"/>
        <charset val="204"/>
      </rPr>
      <t>SHvp</t>
    </r>
    <r>
      <rPr>
        <b/>
        <vertAlign val="subscript"/>
        <sz val="10"/>
        <rFont val="Times New Roman"/>
        <family val="1"/>
        <charset val="204"/>
      </rPr>
      <t>i</t>
    </r>
    <r>
      <rPr>
        <sz val="10"/>
        <rFont val="Times New Roman"/>
        <family val="1"/>
        <charset val="204"/>
      </rPr>
      <t xml:space="preserve"> - число штатных должностей врачей в медицинских организациях, оказывающих медицинскую помощь в амбулаторных условиях в субъектах Российской Федерации (Российской Федерации) в i-ом месяце, единица
 i = 1, ..., M, M - отчетный месяц;</t>
    </r>
  </si>
  <si>
    <t>58</t>
  </si>
  <si>
    <r>
      <rPr>
        <b/>
        <sz val="10"/>
        <rFont val="Times New Roman"/>
        <family val="1"/>
        <charset val="204"/>
      </rPr>
      <t>Usp</t>
    </r>
    <r>
      <rPr>
        <sz val="10"/>
        <rFont val="Times New Roman"/>
        <family val="1"/>
        <charset val="204"/>
      </rPr>
      <t xml:space="preserve"> - 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в субъектах Российской Федерации (Российской Федерации), нарастающим итогом: средними медицинскими работниками, процент; 
</t>
    </r>
    <r>
      <rPr>
        <b/>
        <sz val="10"/>
        <rFont val="Times New Roman"/>
        <family val="1"/>
        <charset val="204"/>
      </rPr>
      <t>Zsp</t>
    </r>
    <r>
      <rPr>
        <b/>
        <vertAlign val="subscript"/>
        <sz val="10"/>
        <rFont val="Times New Roman"/>
        <family val="1"/>
        <charset val="204"/>
      </rPr>
      <t>i</t>
    </r>
    <r>
      <rPr>
        <sz val="10"/>
        <rFont val="Times New Roman"/>
        <family val="1"/>
        <charset val="204"/>
      </rPr>
      <t xml:space="preserve"> - число занятых должностей средними медицинскими работниками в подразделениях медицинских организаций, оказывающих медицинскую помощь в амбулаторных условиях в субъектах Российской Федерации (Российской Федерации) в i-ом месяце, единица
</t>
    </r>
    <r>
      <rPr>
        <b/>
        <sz val="10"/>
        <rFont val="Times New Roman"/>
        <family val="1"/>
        <charset val="204"/>
      </rPr>
      <t>SHsp</t>
    </r>
    <r>
      <rPr>
        <b/>
        <vertAlign val="subscript"/>
        <sz val="10"/>
        <rFont val="Times New Roman"/>
        <family val="1"/>
        <charset val="204"/>
      </rPr>
      <t>i</t>
    </r>
    <r>
      <rPr>
        <vertAlign val="subscript"/>
        <sz val="10"/>
        <rFont val="Times New Roman"/>
        <family val="1"/>
        <charset val="204"/>
      </rPr>
      <t xml:space="preserve"> </t>
    </r>
    <r>
      <rPr>
        <sz val="10"/>
        <rFont val="Times New Roman"/>
        <family val="1"/>
        <charset val="204"/>
      </rPr>
      <t>- число штатных должностей средних медицинских работников в медицинских организациях, оказывающих медицинскую помощь в амбулаторных условиях в субъектах Российской Федерации (Российской Федерации) в i-ом месяце, единица</t>
    </r>
  </si>
  <si>
    <t>59</t>
  </si>
  <si>
    <t>Cv=Ca/1000</t>
  </si>
  <si>
    <r>
      <rPr>
        <b/>
        <sz val="10"/>
        <rFont val="Times New Roman"/>
        <family val="1"/>
        <charset val="204"/>
      </rPr>
      <t>Cv</t>
    </r>
    <r>
      <rPr>
        <sz val="10"/>
        <rFont val="Times New Roman"/>
        <family val="1"/>
        <charset val="204"/>
      </rPr>
      <t xml:space="preserve"> - 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t>
    </r>
    <r>
      <rPr>
        <b/>
        <sz val="10"/>
        <rFont val="Times New Roman"/>
        <family val="1"/>
        <charset val="204"/>
      </rPr>
      <t>Ca</t>
    </r>
    <r>
      <rPr>
        <sz val="10"/>
        <rFont val="Times New Roman"/>
        <family val="1"/>
        <charset val="204"/>
      </rPr>
      <t xml:space="preserve"> - число медицинских работников - активных пользователей Портала, определяемое как число уникальных случаев отнесения медицинских работников к активным пользователям Портала</t>
    </r>
  </si>
  <si>
    <t>60</t>
  </si>
  <si>
    <t>Ov=Fv/N*10000   </t>
  </si>
  <si>
    <r>
      <rPr>
        <b/>
        <sz val="10"/>
        <rFont val="Times New Roman"/>
        <family val="1"/>
        <charset val="204"/>
      </rPr>
      <t>Ov</t>
    </r>
    <r>
      <rPr>
        <sz val="10"/>
        <rFont val="Times New Roman"/>
        <family val="1"/>
        <charset val="204"/>
      </rPr>
      <t xml:space="preserve"> - обеспеченность населения врачами, работающими в государственных и муниципальных медицинских организациях субъекта Российской Федерации, по Российской Федерации в отчетном периоде, человек на 10 тысяч населения; 
</t>
    </r>
    <r>
      <rPr>
        <b/>
        <sz val="10"/>
        <rFont val="Times New Roman"/>
        <family val="1"/>
        <charset val="204"/>
      </rPr>
      <t xml:space="preserve">Fv </t>
    </r>
    <r>
      <rPr>
        <sz val="10"/>
        <rFont val="Times New Roman"/>
        <family val="1"/>
        <charset val="204"/>
      </rPr>
      <t xml:space="preserve">- число физических лиц врачей - основных работников на занятых должностях в государственных и муниципальных медицинских организациях субъекта Российской Федерации, по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</si>
  <si>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61</t>
  </si>
  <si>
    <t>Ovp = Fvp/N*10000</t>
  </si>
  <si>
    <r>
      <rPr>
        <b/>
        <sz val="10"/>
        <rFont val="Times New Roman"/>
        <family val="1"/>
        <charset val="204"/>
      </rPr>
      <t>Ovp</t>
    </r>
    <r>
      <rPr>
        <sz val="10"/>
        <rFont val="Times New Roman"/>
        <family val="1"/>
        <charset val="204"/>
      </rPr>
      <t xml:space="preserve"> - обеспеченность населения врачами, оказывающими первичную медико-санитарную помощь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Fvp</t>
    </r>
    <r>
      <rPr>
        <sz val="10"/>
        <rFont val="Times New Roman"/>
        <family val="1"/>
        <charset val="204"/>
      </rPr>
      <t xml:space="preserve"> - число физических лиц врачей - основных работников на занятых должностях в медицинских организациях, оказывающих медицинскую помощь в амбулаторных условиях, субъекта Российской Федерации, по Российской Федерации в отчетном периоде, человек; 
</t>
    </r>
    <r>
      <rPr>
        <b/>
        <sz val="10"/>
        <rFont val="Times New Roman"/>
        <family val="1"/>
        <charset val="204"/>
      </rPr>
      <t xml:space="preserve">N </t>
    </r>
    <r>
      <rPr>
        <sz val="10"/>
        <rFont val="Times New Roman"/>
        <family val="1"/>
        <charset val="204"/>
      </rPr>
      <t>- численность постоянного населения субъекта Российской Федерации, по Российской Федерации на конец отчетного года, человек</t>
    </r>
  </si>
  <si>
    <t>62</t>
  </si>
  <si>
    <t>Osk = Fsk/N*10000</t>
  </si>
  <si>
    <r>
      <rPr>
        <b/>
        <sz val="10"/>
        <rFont val="Times New Roman"/>
        <family val="1"/>
        <charset val="204"/>
      </rPr>
      <t>Osk</t>
    </r>
    <r>
      <rPr>
        <sz val="10"/>
        <rFont val="Times New Roman"/>
        <family val="1"/>
        <charset val="204"/>
      </rPr>
      <t xml:space="preserve"> - обеспеченность медицинскими работниками, оказывающими скорую медицинскую помощь субъекта Российской Федерации, по Российской Федерации, в отчетном периоде, человек на 10 тысяч населения;
</t>
    </r>
    <r>
      <rPr>
        <b/>
        <sz val="10"/>
        <rFont val="Times New Roman"/>
        <family val="1"/>
        <charset val="204"/>
      </rPr>
      <t>Fsk</t>
    </r>
    <r>
      <rPr>
        <sz val="10"/>
        <rFont val="Times New Roman"/>
        <family val="1"/>
        <charset val="204"/>
      </rPr>
      <t xml:space="preserve"> - число физических лиц врачей и среднего медицинского персонала - основных работников на занятых должностных станциях (отделениях) скорой медицинской помощи субъекта Российской Федерации, по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по Российской Федерации на конец отчетного года, человек</t>
    </r>
  </si>
  <si>
    <t>63</t>
  </si>
  <si>
    <t>Ovs=Fvs/N*100000</t>
  </si>
  <si>
    <r>
      <rPr>
        <b/>
        <sz val="10"/>
        <rFont val="Times New Roman"/>
        <family val="1"/>
        <charset val="204"/>
      </rPr>
      <t>Ovs</t>
    </r>
    <r>
      <rPr>
        <sz val="10"/>
        <rFont val="Times New Roman"/>
        <family val="1"/>
        <charset val="204"/>
      </rPr>
      <t xml:space="preserve"> - обеспеченность населения врачами, оказывающими специализированную медицинскую помощь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Fvs</t>
    </r>
    <r>
      <rPr>
        <sz val="10"/>
        <rFont val="Times New Roman"/>
        <family val="1"/>
        <charset val="204"/>
      </rPr>
      <t xml:space="preserve"> - число физических лиц врачей - основных работников на занятых должностях в медицинских организациях, оказывающих медицинскую помощь в стационарных условиях, субъекта Российской Федерации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</si>
  <si>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64</t>
  </si>
  <si>
    <t>Ufv=Zfv/SHfv * 100 %    </t>
  </si>
  <si>
    <r>
      <rPr>
        <b/>
        <sz val="10"/>
        <rFont val="Times New Roman"/>
        <family val="1"/>
        <charset val="204"/>
      </rPr>
      <t>Ufv</t>
    </r>
    <r>
      <rPr>
        <sz val="10"/>
        <rFont val="Times New Roman"/>
        <family val="1"/>
        <charset val="204"/>
      </rPr>
      <t xml:space="preserve">- укомплектованность фельдшерских пунктов, фельдшерско-акушерских пунктов и врачебного персонала во врачебных амбулаториях медицинскими работниками, в отчетном периоде, в субъектах Российской Федерации (Российской Федерации), процент; 
</t>
    </r>
    <r>
      <rPr>
        <b/>
        <sz val="10"/>
        <rFont val="Times New Roman"/>
        <family val="1"/>
        <charset val="204"/>
      </rPr>
      <t>Zfv</t>
    </r>
    <r>
      <rPr>
        <sz val="10"/>
        <rFont val="Times New Roman"/>
        <family val="1"/>
        <charset val="204"/>
      </rPr>
      <t xml:space="preserve"> - число занятых должностей средними медицинскими работниками в фельдшерских пунктах, фельдшерско-акушерских пунктах, врачами и средними медицинскими работниками во врачебных амбулаториях в субъектах Российской Федерации (Российской Федерации) за отчетный период, единица; 
</t>
    </r>
    <r>
      <rPr>
        <b/>
        <sz val="10"/>
        <rFont val="Times New Roman"/>
        <family val="1"/>
        <charset val="204"/>
      </rPr>
      <t>SHfv</t>
    </r>
    <r>
      <rPr>
        <sz val="10"/>
        <rFont val="Times New Roman"/>
        <family val="1"/>
        <charset val="204"/>
      </rPr>
      <t xml:space="preserve"> -число штатных должностей средних медицинских работников в фельдшерских пунктах, фельдшерско-акушерских пунктах, врачей и средних медицинских работников во врачебных амбулаториях в субъектах Российской Федерации, по Российской Федерации за отчетный период, единица</t>
    </r>
  </si>
  <si>
    <t>65</t>
  </si>
  <si>
    <t>Osr=Fsr/N*10000   </t>
  </si>
  <si>
    <r>
      <rPr>
        <b/>
        <sz val="10"/>
        <rFont val="Times New Roman"/>
        <family val="1"/>
        <charset val="204"/>
      </rPr>
      <t>Osr</t>
    </r>
    <r>
      <rPr>
        <sz val="10"/>
        <rFont val="Times New Roman"/>
        <family val="1"/>
        <charset val="204"/>
      </rPr>
      <t xml:space="preserve"> - обеспеченность населения средними медицинскими работниками, работающими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Fsr</t>
    </r>
    <r>
      <rPr>
        <sz val="10"/>
        <rFont val="Times New Roman"/>
        <family val="1"/>
        <charset val="204"/>
      </rPr>
      <t xml:space="preserve"> - число физических лиц среднего медицинского персонала - основных работников на занятых должностях в государственных и муниципальных медицинских организациях субъекта Российской Федерации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</si>
  <si>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66</t>
  </si>
  <si>
    <t>Dmo=((Сфэротп/Сфэрмо +  Сиэмкотп/Сиэмкмо)/2)*100%</t>
  </si>
  <si>
    <r>
      <rPr>
        <b/>
        <sz val="10"/>
        <rFont val="Times New Roman"/>
        <family val="1"/>
        <charset val="204"/>
      </rPr>
      <t>С</t>
    </r>
    <r>
      <rPr>
        <b/>
        <vertAlign val="subscript"/>
        <sz val="10"/>
        <rFont val="Times New Roman"/>
        <family val="1"/>
        <charset val="204"/>
      </rPr>
      <t>фэротп</t>
    </r>
    <r>
      <rPr>
        <sz val="10"/>
        <rFont val="Times New Roman"/>
        <family val="1"/>
        <charset val="204"/>
      </rPr>
      <t xml:space="preserve"> -количество территориально-выделенных структурных подразделений медицинских организаций государственной и муниципальной систем здравоохранения, оказывающих первичную медико-санитарную медицинскую помощь, в том числе специализированную, передающих информацию в подсистему "Федеральная электронная регистратура" ЕГИСЗ, в отчетном периоде, единица;
 </t>
    </r>
    <r>
      <rPr>
        <b/>
        <sz val="10"/>
        <rFont val="Times New Roman"/>
        <family val="1"/>
        <charset val="204"/>
      </rPr>
      <t>С</t>
    </r>
    <r>
      <rPr>
        <b/>
        <vertAlign val="subscript"/>
        <sz val="10"/>
        <rFont val="Times New Roman"/>
        <family val="1"/>
        <charset val="204"/>
      </rPr>
      <t>фэрмо</t>
    </r>
    <r>
      <rPr>
        <vertAlign val="subscript"/>
        <sz val="10"/>
        <rFont val="Times New Roman"/>
        <family val="1"/>
        <charset val="204"/>
      </rPr>
      <t xml:space="preserve"> - </t>
    </r>
    <r>
      <rPr>
        <sz val="10"/>
        <rFont val="Times New Roman"/>
        <family val="1"/>
        <charset val="204"/>
      </rPr>
      <t xml:space="preserve">общее количество территориально-выделенных структурных подразделений медицинских организаций государственной и муниципальной систем здравоохранения, подключенных к информационно-телекоммуникационной сети "Интернет", оказывающих первичную медико-санитарную медицинскую помощь, в том числе специализированную, сведения о которых содержатся в подсистеме "Федеральный реестр медицинских организаций" в отчетном периоде, единица;
</t>
    </r>
    <r>
      <rPr>
        <b/>
        <sz val="10"/>
        <rFont val="Times New Roman"/>
        <family val="1"/>
        <charset val="204"/>
      </rPr>
      <t xml:space="preserve"> С</t>
    </r>
    <r>
      <rPr>
        <b/>
        <vertAlign val="subscript"/>
        <sz val="10"/>
        <rFont val="Times New Roman"/>
        <family val="1"/>
        <charset val="204"/>
      </rPr>
      <t>иэмкотп</t>
    </r>
    <r>
      <rPr>
        <sz val="10"/>
        <rFont val="Times New Roman"/>
        <family val="1"/>
        <charset val="204"/>
      </rPr>
      <t xml:space="preserve"> - количество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"Федеральная интегрированная электронная медицинская карта" ЕГИСЗ, в отчетном периоде, единица;
</t>
    </r>
    <r>
      <rPr>
        <b/>
        <sz val="10"/>
        <rFont val="Times New Roman"/>
        <family val="1"/>
        <charset val="204"/>
      </rPr>
      <t>С</t>
    </r>
    <r>
      <rPr>
        <b/>
        <vertAlign val="subscript"/>
        <sz val="10"/>
        <rFont val="Times New Roman"/>
        <family val="1"/>
        <charset val="204"/>
      </rPr>
      <t>иэмкмо</t>
    </r>
    <r>
      <rPr>
        <sz val="10"/>
        <rFont val="Times New Roman"/>
        <family val="1"/>
        <charset val="204"/>
      </rPr>
      <t xml:space="preserve"> - общее количество территориально-выделенных структурных подразделений медицинских организаций государственной и муниципальной систем здравоохранения, подключенных к информационно-телекоммуникационной сети "Интернет", оказывающих медицинскую помощь и осуществляющих оформление медицинской документации, сведения о которых содержатся в подсистеме "Федеральный реестр медицинских организаций" ЕГИСЗ, в отчетном периоде, единица.</t>
    </r>
  </si>
  <si>
    <t>67</t>
  </si>
  <si>
    <t>Dдистз=Сфэрз/Сомез *100%</t>
  </si>
  <si>
    <r>
      <rPr>
        <b/>
        <sz val="10"/>
        <rFont val="Times New Roman"/>
        <family val="1"/>
        <charset val="204"/>
      </rPr>
      <t>D</t>
    </r>
    <r>
      <rPr>
        <b/>
        <vertAlign val="subscript"/>
        <sz val="10"/>
        <rFont val="Times New Roman"/>
        <family val="1"/>
        <charset val="204"/>
      </rPr>
      <t>дистз</t>
    </r>
    <r>
      <rPr>
        <sz val="10"/>
        <rFont val="Times New Roman"/>
        <family val="1"/>
        <charset val="204"/>
      </rPr>
      <t xml:space="preserve"> - доля записей на прием к врачу, совершенных гражданами дистанционно, в отчетном периоде, процент; 
</t>
    </r>
    <r>
      <rPr>
        <b/>
        <sz val="10"/>
        <rFont val="Times New Roman"/>
        <family val="1"/>
        <charset val="204"/>
      </rPr>
      <t xml:space="preserve">Сфэрз - </t>
    </r>
    <r>
      <rPr>
        <sz val="10"/>
        <rFont val="Times New Roman"/>
        <family val="1"/>
        <charset val="204"/>
      </rPr>
      <t xml:space="preserve">количество записей на прием к врачу в подсистеме "Федеральная электронная регистратура" ЕГИСЗ по всем источникам записи (за исключением регистратуры) в отчетном периоде, единица; 
</t>
    </r>
    <r>
      <rPr>
        <b/>
        <sz val="10"/>
        <rFont val="Times New Roman"/>
        <family val="1"/>
        <charset val="204"/>
      </rPr>
      <t>Сомез</t>
    </r>
    <r>
      <rPr>
        <sz val="10"/>
        <rFont val="Times New Roman"/>
        <family val="1"/>
        <charset val="204"/>
      </rPr>
      <t xml:space="preserve"> - общее количество посещений, получаемых из ГИС ОМС в отчетном периоде, единица</t>
    </r>
  </si>
  <si>
    <t>ЕГИСЗ                                                             ГИС ОМС</t>
  </si>
  <si>
    <t>68</t>
  </si>
  <si>
    <t>Dэмгр = Сзэмд/Сомсгр * 100%</t>
  </si>
  <si>
    <r>
      <rPr>
        <b/>
        <sz val="10"/>
        <rFont val="Times New Roman"/>
        <family val="1"/>
        <charset val="204"/>
      </rPr>
      <t>D</t>
    </r>
    <r>
      <rPr>
        <b/>
        <vertAlign val="subscript"/>
        <sz val="10"/>
        <rFont val="Times New Roman"/>
        <family val="1"/>
        <charset val="204"/>
      </rPr>
      <t>эмгр</t>
    </r>
    <r>
      <rPr>
        <sz val="10"/>
        <rFont val="Times New Roman"/>
        <family val="1"/>
        <charset val="204"/>
      </rPr>
      <t xml:space="preserve"> - 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в отчетном периоде, процент;
</t>
    </r>
    <r>
      <rPr>
        <b/>
        <sz val="10"/>
        <rFont val="Times New Roman"/>
        <family val="1"/>
        <charset val="204"/>
      </rPr>
      <t>С</t>
    </r>
    <r>
      <rPr>
        <b/>
        <vertAlign val="subscript"/>
        <sz val="10"/>
        <rFont val="Times New Roman"/>
        <family val="1"/>
        <charset val="204"/>
      </rPr>
      <t>рэмд</t>
    </r>
    <r>
      <rPr>
        <sz val="10"/>
        <rFont val="Times New Roman"/>
        <family val="1"/>
        <charset val="204"/>
      </rPr>
      <t xml:space="preserve"> - количество граждан, являющихся пользователями ЕПГУ, по которым в результате обращений за медицинской помощью в рамках обязательного медицинского страхования зарегистрированы электронные медицинские документы в подсистеме "Федеральный реестр электронных медицинских документов" ЕГИСЗ, в отчетном периоде, человек;
</t>
    </r>
    <r>
      <rPr>
        <b/>
        <sz val="10"/>
        <rFont val="Times New Roman"/>
        <family val="1"/>
        <charset val="204"/>
      </rPr>
      <t>С</t>
    </r>
    <r>
      <rPr>
        <b/>
        <vertAlign val="subscript"/>
        <sz val="10"/>
        <rFont val="Times New Roman"/>
        <family val="1"/>
        <charset val="204"/>
      </rPr>
      <t>омсгр</t>
    </r>
    <r>
      <rPr>
        <sz val="10"/>
        <rFont val="Times New Roman"/>
        <family val="1"/>
        <charset val="204"/>
      </rPr>
      <t xml:space="preserve"> - общее количество граждан, получивших медицинскую помощь в рамках обязательного медицинского страхования, в отчетном периоде, человек</t>
    </r>
  </si>
  <si>
    <t>69</t>
  </si>
  <si>
    <t>Собщ = Сп</t>
  </si>
  <si>
    <r>
      <rPr>
        <b/>
        <sz val="12"/>
        <rFont val="Times New Roman"/>
        <family val="1"/>
        <charset val="204"/>
      </rPr>
      <t>C</t>
    </r>
    <r>
      <rPr>
        <b/>
        <vertAlign val="subscript"/>
        <sz val="12"/>
        <rFont val="Times New Roman"/>
        <family val="1"/>
        <charset val="204"/>
      </rPr>
      <t>общс</t>
    </r>
    <r>
      <rPr>
        <sz val="10"/>
        <rFont val="Times New Roman"/>
        <family val="1"/>
        <charset val="204"/>
      </rPr>
      <t xml:space="preserve"> -число граждан по субъекту Российской Федерации, воспользовавшихся услугами (сервисами) в личном кабинете пациента "Мое здоровье" на едином портале государственных и муниципальных услуг (функций), в отчетном периоде, тысяча человек; 
</t>
    </r>
    <r>
      <rPr>
        <b/>
        <sz val="12"/>
        <rFont val="Times New Roman"/>
        <family val="1"/>
        <charset val="204"/>
      </rPr>
      <t>С</t>
    </r>
    <r>
      <rPr>
        <b/>
        <vertAlign val="subscript"/>
        <sz val="12"/>
        <rFont val="Times New Roman"/>
        <family val="1"/>
        <charset val="204"/>
      </rPr>
      <t>п</t>
    </r>
    <r>
      <rPr>
        <sz val="10"/>
        <rFont val="Times New Roman"/>
        <family val="1"/>
        <charset val="204"/>
      </rPr>
      <t xml:space="preserve"> - число граждан по субъекту Российской Федерации, воспользовавшихся услугами (сервисами) в личном кабинете пациента "Мое здоровье" на едином портале государственных и муниципальных услуг (функций), в отчетном периоде, тысяча человек</t>
    </r>
  </si>
  <si>
    <t>ЕПГУ</t>
  </si>
  <si>
    <t>Dэмдсл = Сэмд/Сомсел * 100 %</t>
  </si>
  <si>
    <r>
      <rPr>
        <b/>
        <sz val="10"/>
        <rFont val="Times New Roman"/>
        <family val="1"/>
        <charset val="204"/>
      </rPr>
      <t>D</t>
    </r>
    <r>
      <rPr>
        <b/>
        <vertAlign val="subscript"/>
        <sz val="10"/>
        <rFont val="Times New Roman"/>
        <family val="1"/>
        <charset val="204"/>
      </rPr>
      <t>эмдсл</t>
    </r>
    <r>
      <rPr>
        <sz val="10"/>
        <rFont val="Times New Roman"/>
        <family val="1"/>
        <charset val="204"/>
      </rPr>
      <t xml:space="preserve"> - доля случаев оказания медицинской помощи, по которым предоставлены электронные медицинские документы в подсистемы ЕГИСЗ, в отчетном периоде, процент;
</t>
    </r>
    <r>
      <rPr>
        <b/>
        <sz val="10"/>
        <rFont val="Times New Roman"/>
        <family val="1"/>
        <charset val="204"/>
      </rPr>
      <t>С</t>
    </r>
    <r>
      <rPr>
        <b/>
        <vertAlign val="subscript"/>
        <sz val="10"/>
        <rFont val="Times New Roman"/>
        <family val="1"/>
        <charset val="204"/>
      </rPr>
      <t>эмд</t>
    </r>
    <r>
      <rPr>
        <sz val="10"/>
        <rFont val="Times New Roman"/>
        <family val="1"/>
        <charset val="204"/>
      </rPr>
      <t xml:space="preserve"> - количество зарегистрированных электронных медицинских документов в подсистемах "Федеральный реестр электронных медицинских документов" и "Федеральная интегрированная электронная медицинская карта" ЕГИСЗ, в отчетном периоде, единица;
</t>
    </r>
    <r>
      <rPr>
        <b/>
        <sz val="10"/>
        <rFont val="Times New Roman"/>
        <family val="1"/>
        <charset val="204"/>
      </rPr>
      <t>С</t>
    </r>
    <r>
      <rPr>
        <b/>
        <vertAlign val="subscript"/>
        <sz val="10"/>
        <rFont val="Times New Roman"/>
        <family val="1"/>
        <charset val="204"/>
      </rPr>
      <t>омсел</t>
    </r>
    <r>
      <rPr>
        <sz val="10"/>
        <rFont val="Times New Roman"/>
        <family val="1"/>
        <charset val="204"/>
      </rPr>
      <t xml:space="preserve"> - общее количество случаев оказания медицинской помощи, получаемых из ГИС ОМС, в отчетном периоде, единица</t>
    </r>
  </si>
  <si>
    <t>71</t>
  </si>
  <si>
    <t>Ds = VyDy+VcDc+VлDл+VaDa+VиDи+VцDц+VлиDли+VбрDбр+VоDо+VдDд+VбDб+VтDт+VтDт / Vу+Vс+Vл+Vа+Vи+Vц+Vли+Vбр+Vо+Vд+Vб+ Vт</t>
  </si>
  <si>
    <r>
      <rPr>
        <b/>
        <sz val="9"/>
        <rFont val="Times New Roman"/>
        <family val="1"/>
        <charset val="204"/>
      </rPr>
      <t>Ds</t>
    </r>
    <r>
      <rPr>
        <sz val="9"/>
        <rFont val="Times New Roman"/>
        <family val="1"/>
        <charset val="204"/>
      </rPr>
      <t xml:space="preserve"> - доля медицинских организаций государственной и муниципальной систем здравоохранения, подключенных к централизованным подсистемам государственной информационной системы в сфере здравоохранения субъекта Российской Федерации, в отчетном периоде, процент;
</t>
    </r>
    <r>
      <rPr>
        <b/>
        <sz val="9"/>
        <rFont val="Times New Roman"/>
        <family val="1"/>
        <charset val="204"/>
      </rPr>
      <t>V</t>
    </r>
    <r>
      <rPr>
        <sz val="9"/>
        <rFont val="Times New Roman"/>
        <family val="1"/>
        <charset val="204"/>
      </rPr>
      <t xml:space="preserve"> - вес показателя  , характеризующий влияние подсистемы, на качество организации медицинской помощи, значение которого экспертно установлено равным 1,3.
</t>
    </r>
    <r>
      <rPr>
        <b/>
        <sz val="9"/>
        <rFont val="Times New Roman"/>
        <family val="1"/>
        <charset val="204"/>
      </rPr>
      <t>Dy</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"Управление потоками пациентов"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амбулаторно, стационарно и в условиях дневного стационара, в отчетном периоде
</t>
    </r>
    <r>
      <rPr>
        <b/>
        <sz val="9"/>
        <rFont val="Times New Roman"/>
        <family val="1"/>
        <charset val="204"/>
      </rPr>
      <t>Dc-</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"Управление скорой и неотложной медицинской помощи (в том числе санитарной авиации)"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условиях вне медицинской организации (по месту вызова бригады скорой, в том числе скорой специализированной, медицинской помощи, а также в транспортном средстве при медицинской эвакуации), в отчетном периоде,
</t>
    </r>
    <r>
      <rPr>
        <b/>
        <sz val="9"/>
        <rFont val="Times New Roman"/>
        <family val="1"/>
        <charset val="204"/>
      </rPr>
      <t>Dл</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в которых осуществляется назначение пациенту лекарственных препаратов, подлежащих отпуску бесплатно или со скидкой, и оформление рецептов на указанные лекарственные препараты при оказании медицинской помощи, передающих информацию в подсистему "Управление льготным лекарственным обеспечением"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в которых осуществляется назначение пациенту лекарственных препаратов, подлежащих отпуску бесплатно или со скидкой, и оформление рецептов на указанные лекарственные препараты при оказании медицинской помощи в отчетном периоде,
</t>
    </r>
    <r>
      <rPr>
        <b/>
        <sz val="9"/>
        <rFont val="Times New Roman"/>
        <family val="1"/>
        <charset val="204"/>
      </rPr>
      <t>Da</t>
    </r>
    <r>
      <rPr>
        <sz val="9"/>
        <rFont val="Times New Roman"/>
        <family val="1"/>
        <charset val="204"/>
      </rPr>
      <t xml:space="preserve">- доля аптечных организаций, осуществляющих отпуск пациенту или его законному представителю лекарственных препаратов для медицинского применения по рецептам на лекарственные препараты, подлежащие отпуску бесплатно или со скидкой, передающих информацию в подсистему "Управление льготным лекарственным обеспечением" государственной информационной системы в сфере здравоохранения субъекта Российской Федерации, от общего числа аптечных организаций, осуществляющих отпуск пациенту или его законному представителю лекарственных препаратов по рецептам на лекарственные препараты, подлежащие отпуску бесплатно или со скидкой, в отчетном периоде, 
</t>
    </r>
    <r>
      <rPr>
        <b/>
        <sz val="9"/>
        <rFont val="Times New Roman"/>
        <family val="1"/>
        <charset val="204"/>
      </rPr>
      <t>Dи</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"Региональная интегрированная электронная медицинская карта"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отчетном периоде, коэффициент:
</t>
    </r>
    <r>
      <rPr>
        <b/>
        <sz val="9"/>
        <rFont val="Times New Roman"/>
        <family val="1"/>
        <charset val="204"/>
      </rPr>
      <t>Dц</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"Центральный архив медицинских изображений"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части инструментальной диагностики, за исключением фельдшерско-акушерских пунктов и фельдшерских пунктов, а также территориально-выделенных структурных подразделений медицинских организаций государственной и муниципальной систем здравоохранения, оказывающих скорую и паллиативную медицинскую помощь, в отчетном периоде, 
</t>
    </r>
    <r>
      <rPr>
        <b/>
        <sz val="9"/>
        <rFont val="Times New Roman"/>
        <family val="1"/>
        <charset val="204"/>
      </rPr>
      <t>Dли</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"Лабораторные исследования"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части клинической лабораторной диагностики, за исключением скорой и паллиативной медицинской помощи, в отчетном периоде,
</t>
    </r>
    <r>
      <rPr>
        <b/>
        <sz val="9"/>
        <rFont val="Times New Roman"/>
        <family val="1"/>
        <charset val="204"/>
      </rPr>
      <t>Dбр</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по профилям "Акушерство и гинекология" и "Неонатология" (Мониторинг беременных)"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по профилям "Акушерство и гинекология" и "Неонатология", в отчетном периоде,
</t>
    </r>
    <r>
      <rPr>
        <b/>
        <sz val="9"/>
        <rFont val="Times New Roman"/>
        <family val="1"/>
        <charset val="204"/>
      </rPr>
      <t>Dо</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больным онкологическими заболеваниями"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первичную медико-санитарную помощь и специализированную, в том числе высокотехнологичную, медицинскую помощь по профилю "Онкология", в отчетном периоде,
</t>
    </r>
    <r>
      <rPr>
        <b/>
        <sz val="9"/>
        <rFont val="Times New Roman"/>
        <family val="1"/>
        <charset val="204"/>
      </rPr>
      <t>Dд</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профилактической медицинской помощи (диспансеризация, диспансерное наблюдение, профилактические осмотры)"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профилактическую медицинскую помощь, в отчетном периоде,
</t>
    </r>
    <r>
      <rPr>
        <b/>
        <sz val="9"/>
        <rFont val="Times New Roman"/>
        <family val="1"/>
        <charset val="204"/>
      </rPr>
      <t>Dб</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больным сердечно-сосудистыми заболеваниями"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по профилю "Кардиология", в отчетном периоде,
</t>
    </r>
    <r>
      <rPr>
        <b/>
        <sz val="9"/>
        <rFont val="Times New Roman"/>
        <family val="1"/>
        <charset val="204"/>
      </rPr>
      <t>Dт</t>
    </r>
    <r>
      <rPr>
        <sz val="9"/>
        <rFont val="Times New Roman"/>
        <family val="1"/>
        <charset val="204"/>
      </rPr>
      <t>-доля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с применением телемедицинских технологий, и передающих информацию в подсистему "Телемедицинские консультации"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с применением телемедицинских технологий, в отчетном периоде</t>
    </r>
  </si>
  <si>
    <t>72</t>
  </si>
  <si>
    <t>Обеспечена реализация мероприятий по осуществлению вылетов санитарной авиации за счет средств областного бюджета</t>
  </si>
  <si>
    <t>РП</t>
  </si>
  <si>
    <t>КВ</t>
  </si>
  <si>
    <t xml:space="preserve">КВ - количество вылетов </t>
  </si>
  <si>
    <t>автоматизированная система мониторинга работы санитарной авиации Российской Федерации "Такт" (далее - АС МРСА Такт)</t>
  </si>
  <si>
    <t>5 рабочий день месяца, следующего за отчетным годом</t>
  </si>
  <si>
    <t>73</t>
  </si>
  <si>
    <t>Субъектами Российской Федерации выполнены вылеты санитарной авиации дополнительно к вылетам, осуществляемым за счет собственных средств бюджетов субъектов Российской Федерации</t>
  </si>
  <si>
    <t>ФС</t>
  </si>
  <si>
    <t>КВ - количество вылетов</t>
  </si>
  <si>
    <t>АС МРСА Такт</t>
  </si>
  <si>
    <t>74</t>
  </si>
  <si>
    <t>Территориальный фонд обязательного медицинского страхования Оренбургской области (далее - ТФОМС)</t>
  </si>
  <si>
    <t>75</t>
  </si>
  <si>
    <t>Функционируют передвижные медицинские комплексы, приобретенные в рамках федерального проекта</t>
  </si>
  <si>
    <t>КМПК</t>
  </si>
  <si>
    <t xml:space="preserve">КПМП - количество передвижных медицинских комплексов </t>
  </si>
  <si>
    <t>76</t>
  </si>
  <si>
    <t>Функционируют созданные/замененные в рамках федерального проекта фельдшерские, фельдшерско-акушерские пункты, врачебные амбулатории, оснащенные в соответствии с Положением об организации оказания первичной медико-санитарной помощи взрослому населению, утвержденным приказом Минздравсоцразвития России от 15 мая 2012 года № 543н</t>
  </si>
  <si>
    <t>КФАП</t>
  </si>
  <si>
    <t xml:space="preserve">КФАП - количество фельдшерских, фельдшерско-акушерских пунктов </t>
  </si>
  <si>
    <t>77</t>
  </si>
  <si>
    <t>Внедрена система информирования граждан, застрахованных в системе обязательного медицинского страхования, о правах на получение бесплатной медицинской помощи (доля лиц, получающих информацию, от общего числа застрахованных лиц), % нарастающим итогом</t>
  </si>
  <si>
    <t>ЧП/ОЧЗ*100</t>
  </si>
  <si>
    <t>ЧП - число проинформированных;
ОЧЗ - общее число застрахованных</t>
  </si>
  <si>
    <t>78</t>
  </si>
  <si>
    <t>В субъектах Российской Федерации функционируют Региональные центры организации первичной медико-санитарной помощи</t>
  </si>
  <si>
    <t>КРЦ</t>
  </si>
  <si>
    <t xml:space="preserve">КРЦ - количество региональных центров </t>
  </si>
  <si>
    <t>Государственное бюджетное учреждение здравоохранения "Медицинский информационно- аналитический центр" (далее - ГБУЗ "МИАЦ"</t>
  </si>
  <si>
    <t>10 февраля года, следующего за отчетным годом</t>
  </si>
  <si>
    <t>79</t>
  </si>
  <si>
    <t>Медицинские организации, оказывающие первичную медико-санитарную помощь, принимают участие в создании и тиражировании "Новой модели организации оказания медицинской помощи</t>
  </si>
  <si>
    <t>КМО ПМСП / ОКМО ПМСП * 100</t>
  </si>
  <si>
    <t>КМО ПМСП - количество медицинских организаций, оказывающих первичную медико-санитарную помощь;
ОКМО ПМСП - общее количество медицинских организаций, оказывающих первичную медико-санитарную помощь</t>
  </si>
  <si>
    <t>автоматизированная система мониторинга медицинской статистики (далее - АС ММС)</t>
  </si>
  <si>
    <t>10 рабочий день месяца, следующего за отчетным годом</t>
  </si>
  <si>
    <t>80</t>
  </si>
  <si>
    <t>Обеспечено участие медицинских организаций Оренбургской области, оказывающих первичную медико-санитарную помощь,  в создании и тиражировании "Новой модели организации оказания медицинской помощи</t>
  </si>
  <si>
    <t>КМО ПМСП - количество медицинских организаций, оказывающих первичную медико-санитарную помощь, участвующих в создании и тиражировании новой модели;
ОКМО ПМСП - общее количество медицинских организаций, оказывающих первичную медико-санитарную помощь</t>
  </si>
  <si>
    <t>АС ММС</t>
  </si>
  <si>
    <t>81</t>
  </si>
  <si>
    <t>Приобретен автомобильный транспорт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t>
  </si>
  <si>
    <t>КА</t>
  </si>
  <si>
    <t>КА - количество приобретеного автомобильного транспорта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 нарастающим итогом</t>
  </si>
  <si>
    <t>82</t>
  </si>
  <si>
    <t>Осуществлено новое строительство (реконструкция) объектов медицинских организаций</t>
  </si>
  <si>
    <t>КОС</t>
  </si>
  <si>
    <t xml:space="preserve">КОС - количество объектов строительства, получивших лицензию, нарастающим итогом </t>
  </si>
  <si>
    <t>1 полугодие года, следующего за отчетным годом</t>
  </si>
  <si>
    <t>83</t>
  </si>
  <si>
    <t>Приобретены и смонтированы быстровозводимые модульные конструкции объектов медицинских организаций</t>
  </si>
  <si>
    <t>КБМК</t>
  </si>
  <si>
    <t xml:space="preserve">КБМК - количество приобретенных и смонитрованных быстровозводимых модульных конструкций объектов медицинских организаций, получивших лицензии, нарастающим итогом </t>
  </si>
  <si>
    <t>84</t>
  </si>
  <si>
    <t>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t>
  </si>
  <si>
    <t>ККР</t>
  </si>
  <si>
    <t>ККР - количество завершенных капитальных ремонтов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нарастающим итогом</t>
  </si>
  <si>
    <t>85</t>
  </si>
  <si>
    <t xml:space="preserve">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t>
  </si>
  <si>
    <t>КО</t>
  </si>
  <si>
    <t xml:space="preserve">КО - количество приобретенного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нарастающим итогом </t>
  </si>
  <si>
    <t>86</t>
  </si>
  <si>
    <t>КО - количество приобретенного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t>
  </si>
  <si>
    <t>87</t>
  </si>
  <si>
    <t>Муниципальные образования внедрили муниципальные программы общественного здоровья</t>
  </si>
  <si>
    <t>ЧМунО/
ОЧМунО *100</t>
  </si>
  <si>
    <t>88</t>
  </si>
  <si>
    <t>Внедрены корпоративные программы, содержащие наилучшие практики по укреплению здоровья работников</t>
  </si>
  <si>
    <t>ККП</t>
  </si>
  <si>
    <t xml:space="preserve">ККП - количество  корпоративных программ </t>
  </si>
  <si>
    <t>89</t>
  </si>
  <si>
    <t>В Оренбургской области функционирует областной центр общественного здоровья и медицинской профилактики</t>
  </si>
  <si>
    <t>КЦОЗ</t>
  </si>
  <si>
    <t xml:space="preserve">КЦОЗ - количество центров общественного здоровья </t>
  </si>
  <si>
    <t>Указ Губернатора Оренбургской области от 09.09.2010 N 184-ук "Об утверждении положения о министерстве здравоохранения Оренбургской области" (вместе с "Положением о министерстве здравоохранения Оренбургской области")</t>
  </si>
  <si>
    <t>90</t>
  </si>
  <si>
    <t>Созданы региональные гериатрические центры во всех субъектах Российской Федерации</t>
  </si>
  <si>
    <t>КГЦ</t>
  </si>
  <si>
    <t xml:space="preserve">КГЦ - количество гериатричесих центров </t>
  </si>
  <si>
    <t>91</t>
  </si>
  <si>
    <t>Лица старше трудоспособного возраста из групп риска, проживающие в организациях социального обслуживания, прошли вакцинацию против пневмококковой инфекции</t>
  </si>
  <si>
    <t>ЧГСТ / ОЧГСТ *100</t>
  </si>
  <si>
    <t>ЧГСТ -  число граждан старше трудоспособного возраста из групп риска, проживающих в организациях социального обслуживания, которым проведена вакцинация;
ОЧГСТ - общее число граждан старше трудоспособного возраста из групп риска, проживающих в организациях социального обслуживания,подлежащим вакцинации</t>
  </si>
  <si>
    <t>92</t>
  </si>
  <si>
    <t>Разработан и внедрен в практику во всех субъектах Российской Федерации комплекс мер, направленный на профилактику падений и переломов</t>
  </si>
  <si>
    <t>КРКМ</t>
  </si>
  <si>
    <t xml:space="preserve">КРКМ - количество разработанных комплексов мер </t>
  </si>
  <si>
    <t>93</t>
  </si>
  <si>
    <t>Во всех субъектах Российской Федерации на геронтологических койках получили помощь граждане старше трудоспособного возраста</t>
  </si>
  <si>
    <t>ЧГСТ ГЦ/1000</t>
  </si>
  <si>
    <t xml:space="preserve">ЧГСТ ГЦ -  число граждан старше трудоспособного возраста, получившие помощь в гериатричесом центре
</t>
  </si>
  <si>
    <t>94</t>
  </si>
  <si>
    <t>Проведение мероприятий по профилактике неинфекционных заболеваний, формированию здорового образа жизни и санитарно-гигиеническому просвещению населения</t>
  </si>
  <si>
    <t>ОС</t>
  </si>
  <si>
    <t>КПМ</t>
  </si>
  <si>
    <t xml:space="preserve">КПМ - количество проведенных мероприятий </t>
  </si>
  <si>
    <t>отчет о выполнении государственного задания</t>
  </si>
  <si>
    <t>1 февраля года, следующего за отчетным годом</t>
  </si>
  <si>
    <t>95</t>
  </si>
  <si>
    <t>Приобретение вакцин на проведение профилактических прививок</t>
  </si>
  <si>
    <t>КПВ / КТВ *100</t>
  </si>
  <si>
    <t>КПB -  количество приобретенных вакцин;
КТВ - количество требуемых вакцин</t>
  </si>
  <si>
    <t>автоматизированная информационная система "Парус" (далее - АИС Парус)</t>
  </si>
  <si>
    <t>15 марта года, следующего за отчетным годом</t>
  </si>
  <si>
    <t>96</t>
  </si>
  <si>
    <t>Охват медицинским освидетельствованием на ВИЧ-инфекцию населения субъекта Российской Федерации</t>
  </si>
  <si>
    <t>КЛ ПО / КН*100</t>
  </si>
  <si>
    <t>КЛ ПО -  количество лиц, прошедших обследование;
КН - количество населения</t>
  </si>
  <si>
    <t>форма федерального статистического наблюдения № 61 " Сведения о ВИЧ-инфекции)</t>
  </si>
  <si>
    <t>5 марта года, следующего за отчетным годом</t>
  </si>
  <si>
    <t>97</t>
  </si>
  <si>
    <t>Охват населения профилактическими осмотрами на туберкулез</t>
  </si>
  <si>
    <t>ЧЛ ПО / ЧПН *100</t>
  </si>
  <si>
    <t>ЧЛ ПО -  число лиц, прошедших обследование;
ЧПН - число прикрепленного населения</t>
  </si>
  <si>
    <t>98</t>
  </si>
  <si>
    <t>Уровень информированности населения в возрасте 18-49 лет по вопросам ВИЧ-инфекции</t>
  </si>
  <si>
    <r>
      <t xml:space="preserve"> Σ </t>
    </r>
    <r>
      <rPr>
        <sz val="7"/>
        <rFont val="Times New Roman"/>
        <family val="1"/>
        <charset val="204"/>
      </rPr>
      <t>1-20</t>
    </r>
    <r>
      <rPr>
        <sz val="5"/>
        <rFont val="Times New Roman"/>
        <family val="1"/>
        <charset val="204"/>
      </rPr>
      <t xml:space="preserve"> </t>
    </r>
    <r>
      <rPr>
        <sz val="10"/>
        <rFont val="Times New Roman"/>
        <family val="1"/>
        <charset val="204"/>
      </rPr>
      <t>100/N*34</t>
    </r>
  </si>
  <si>
    <t>1-20 -  количество вопросов;
N- общее число анкет;                                                     34- максимальное число правильных ответов</t>
  </si>
  <si>
    <t>99</t>
  </si>
  <si>
    <t>Обеспечение специализированной помощи лицам, страдающих наркологическими заболеваниями</t>
  </si>
  <si>
    <t>КФЛ СП МСП / ОЧО *100</t>
  </si>
  <si>
    <t>КФЛ СП МСП -  количество физических лиц, которым оказана специализированная и первичная медико-санитарная помощь
ОЧО - общее число обратившихся</t>
  </si>
  <si>
    <t>100</t>
  </si>
  <si>
    <t>Разработаны, утверждены и реализуются региональные программы «Борьба с сердечно-сосудистыми заболеваниями</t>
  </si>
  <si>
    <t>КРП</t>
  </si>
  <si>
    <t xml:space="preserve">КРП - количество региональных программ </t>
  </si>
  <si>
    <t>1 июня года текущего года</t>
  </si>
  <si>
    <t>101</t>
  </si>
  <si>
    <t>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</si>
  <si>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КОЛП / ОЧН *100</t>
  </si>
  <si>
    <t>КОЛП - количество обеспеченных лекарственными препаратами;
ОЧН - общее число нуждающихся</t>
  </si>
  <si>
    <t>102</t>
  </si>
  <si>
    <t>Переоснащены/дооснащены медицинским оборудованием региональные сосудистые центры и первичные сосудистые отделения в субъектах Российской Федерации</t>
  </si>
  <si>
    <t>К РСЦО ПСО</t>
  </si>
  <si>
    <t xml:space="preserve">К РСЦО ПСО - количество региональных сосудистых центров и первичных сосудистых отделений, оснащаемых оборудованием в текущем году </t>
  </si>
  <si>
    <t>103</t>
  </si>
  <si>
    <t>В Оренбургской области 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</si>
  <si>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 Медицинская информационная система министерства здравоохранения Оренбургской области (далее - ОРЕН МИС)</t>
  </si>
  <si>
    <t>104</t>
  </si>
  <si>
    <t>Разработана, утверждена и реализуется региональная программа "Борьба с онкологическими заболеваниями</t>
  </si>
  <si>
    <t>105</t>
  </si>
  <si>
    <t>Финансовое обеспечение оказания медицинской помощи больным с онкологическими заболеваниями в соответствии с клиническими рекомендациями</t>
  </si>
  <si>
    <t>К ТФОМС</t>
  </si>
  <si>
    <t>К ТФОМС - количество ТФОМС субъекта</t>
  </si>
  <si>
    <t>106</t>
  </si>
  <si>
    <t xml:space="preserve">Организованы центры амбулаторной онкологической помощи </t>
  </si>
  <si>
    <t>КЦАОП</t>
  </si>
  <si>
    <t xml:space="preserve">КЦАОП - количество организованных центров амбулаторной онкологической помощи, нарастающим итогом </t>
  </si>
  <si>
    <t>107</t>
  </si>
  <si>
    <t>Оснащены (переоснащены) медицинским оборудованием региональные медицинские организации, оказывающие помощь больным онкологическими заболеваниями (диспансеры/больницы)</t>
  </si>
  <si>
    <t>КМО ОО</t>
  </si>
  <si>
    <t>КМО ОО - количество медицинских организаций, оснащаемых оборудованием в текущем году</t>
  </si>
  <si>
    <t>ОРЕН МИС</t>
  </si>
  <si>
    <t>108</t>
  </si>
  <si>
    <t>Проведение информационно-коммуникационной кампании, направленной на профилактику онкологических заболеваний</t>
  </si>
  <si>
    <t>КППиВР</t>
  </si>
  <si>
    <t xml:space="preserve">КППиВР - количество проведенных просветительских и воспитательных работ по средствам массовой информации </t>
  </si>
  <si>
    <t>109</t>
  </si>
  <si>
    <t>Реализация коммуникационных мероприятий, направленных на повышение уровня информированности иностранных граждан о медицинских услугах, оказываемых на территории Оренбургской области</t>
  </si>
  <si>
    <t>КМОРКМ</t>
  </si>
  <si>
    <t>КМОРКМ - количество медицинских организаций, реализующих коммуникационные мероприятия</t>
  </si>
  <si>
    <t xml:space="preserve">ГБУЗ "МИАЦ" </t>
  </si>
  <si>
    <t>110</t>
  </si>
  <si>
    <t>Реализация мониторинга объема оказанных медицинских услуг иностранным гражданам</t>
  </si>
  <si>
    <t>КМОУИГ</t>
  </si>
  <si>
    <t>КМОУИГ - количество медицинских организаций, реализующих мониторинг объема оказанных услуг иностранным гражданам</t>
  </si>
  <si>
    <t>111</t>
  </si>
  <si>
    <t>Обеспечение специализированной помощи лицам неработающему населению</t>
  </si>
  <si>
    <t>ИМ</t>
  </si>
  <si>
    <t>КНФЛ / ОКНФЛ *100</t>
  </si>
  <si>
    <t>КНФЛ -  количество неработающих физических лиц, которым оказана специализированная и первичная медико-санитарная помощь;
ОКНФЛ - общее число обратившихся неработающих физических лиц</t>
  </si>
  <si>
    <t>112</t>
  </si>
  <si>
    <t>Удовлетворение потребности в лекарственных препаратов и изделий отдельных категорий граждан</t>
  </si>
  <si>
    <t>КОЛПИ / ОЧН *100</t>
  </si>
  <si>
    <t>КОЛПИ - количество обеспеченных лекарственными препаратами и изделиями;
ОЧН - общее число нуждающихся</t>
  </si>
  <si>
    <t>АИС Парус</t>
  </si>
  <si>
    <t>113</t>
  </si>
  <si>
    <t>Обеспечение специализированной помощи лицам, страдающих  психическими расстройствами и расстройствами поведения</t>
  </si>
  <si>
    <t>КФЛ СПМСП / ОЧО *100</t>
  </si>
  <si>
    <t>КФЛ СПМСП -  количество физических лиц, которым оказана специализированная и первичная медико-санитарная помощь;
 ОЧО - общее число обратившихся</t>
  </si>
  <si>
    <t>114</t>
  </si>
  <si>
    <t>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изделиями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(далее - положение об организации паллиативной медицинской помощи)</t>
  </si>
  <si>
    <t>КОМО</t>
  </si>
  <si>
    <t xml:space="preserve">КОМО -  количество оснащенных медицинских организаций </t>
  </si>
  <si>
    <t>115</t>
  </si>
  <si>
    <t>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t>
  </si>
  <si>
    <t>КП ПМП ЛП</t>
  </si>
  <si>
    <t>116</t>
  </si>
  <si>
    <t>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t>
  </si>
  <si>
    <t>КП ПМП МИ</t>
  </si>
  <si>
    <t xml:space="preserve">КП ПМП МИ -  количество пациентов,  нуждающихся в паллиативной медицинской помощи, обеспеченных медицинскими изделиями для поддержания функций органов 
</t>
  </si>
  <si>
    <t>117</t>
  </si>
  <si>
    <t>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t>
  </si>
  <si>
    <t>КА ППМП</t>
  </si>
  <si>
    <t xml:space="preserve">КА ППМП -  количество приобретенных автомобилей для оказания выездной патронажной паллиативной медицинской помощи </t>
  </si>
  <si>
    <t>118</t>
  </si>
  <si>
    <t>Количество граждан Российской Федерации, граждан Украины, граждан Донецкой Народной Республики, граждан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которым медицинскими организациями была оказана медицинская помощь, указанная в пункте 1 Правил предоставления из федерального бюджета бюджетам субъектов Российской Федерации иных межбюджетных трансфертов на компенсацию расходов, связанных с оказанием медицинской помощи отдельным категориям лиц, утвержденных постановлением Правительства Российской Федерации от 31 октября 2014 г. № 1134, а также проведены  профилактические прививки, включенные в календарь профилактических прививок по эпидемическим показаниям, и обязательные медицинские освидетельствования лиц, получивших свидетельство о рассмотрении ходатайства о признании беженцем по существу, лиц, подавших заявление о предоставлении временного убежища на территории Российской Федерации, и прибывших с указанными лицами членов их семей, а также граждан Украины, Донецкой Народной Республики, Луганской Народной Республики, а также лиц без гражданства, постоянно проживавших на территориях Украины, Донецкой Народной Республики или Луганской Народной Республики, временно пребывающих на территории Российской Федерации, а также их детей, в том числе усыновленных (удочеренных), супругов и родителей, в том числе обратившихся с заявлением о выдаче разрешения на временное проживание в Российской Федерации, вида на жительство в Российской Федерации или о приеме в гражданство Российской Федерации</t>
  </si>
  <si>
    <t>КГ ЛНР ДНР</t>
  </si>
  <si>
    <t xml:space="preserve">КГ ЛНР ДНР - количество граждан  Российской Федерации, граждан Украины, граждан Донецкой Народной Республики, граждан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которым медицинскими организациями была оказана медицинская помощь </t>
  </si>
  <si>
    <t>119</t>
  </si>
  <si>
    <t>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t>
  </si>
  <si>
    <t>К ВМП</t>
  </si>
  <si>
    <t xml:space="preserve">К ВМП - 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 </t>
  </si>
  <si>
    <t xml:space="preserve">ИС Минздрава РФ </t>
  </si>
  <si>
    <t>120</t>
  </si>
  <si>
    <t>Доля трансплантированных органов из числа заготовленных для трансплантации</t>
  </si>
  <si>
    <t>ЧТО / ЧЗО *100</t>
  </si>
  <si>
    <t>ЧТО -  число трансплантированных органов;
ЧЗО - число заготовленных органов</t>
  </si>
  <si>
    <t>121</t>
  </si>
  <si>
    <t>Увеличен охват детей в возрасте 15-17 лет профилактическими медицинскими осмотрами с целью сохранения их репродуктивного здоровья (доля от общего числа детей подлежащих осмотрам),%</t>
  </si>
  <si>
    <t>Opmo=Cod/Cppmo*100</t>
  </si>
  <si>
    <t>Cod - число детей в возрасте 15-17 лет, осмотренных врачом акушером-гинекологом и детским врачом урологом-андрологом при проведении профилактических медицинских осмотров, в отчетном периоде (человек);
Cppmo - общее число детей в возрасте 15-17 лет, подлежащих профилактическим медицинским осмотрам, в отчетном периоде (человек)</t>
  </si>
  <si>
    <t>122</t>
  </si>
  <si>
    <t>Увеличена доля детей в возрасте 0-17 лет, охваченных профилактическими осмотрами</t>
  </si>
  <si>
    <t>Oudo=Ccdd/Codd*100</t>
  </si>
  <si>
    <r>
      <rPr>
        <b/>
        <sz val="10"/>
        <rFont val="Times New Roman"/>
        <family val="1"/>
        <charset val="204"/>
      </rPr>
      <t>Ccdd</t>
    </r>
    <r>
      <rPr>
        <sz val="10"/>
        <rFont val="Times New Roman"/>
        <family val="1"/>
        <charset val="204"/>
      </rPr>
      <t xml:space="preserve"> - число детей в возрасте 0-17 лет, охваченных профилактическими медицинскими осмотрами, в субъекте Российской Федерации (в Российской Федерации) в отчетном периоде (человек);
</t>
    </r>
    <r>
      <rPr>
        <b/>
        <sz val="10"/>
        <rFont val="Times New Roman"/>
        <family val="1"/>
        <charset val="204"/>
      </rPr>
      <t>Codd</t>
    </r>
    <r>
      <rPr>
        <sz val="10"/>
        <rFont val="Times New Roman"/>
        <family val="1"/>
        <charset val="204"/>
      </rPr>
      <t xml:space="preserve"> - общее число детей в возрасте 0-17 лет, подлежащих профилактическим медицинским осмотрам, в субъекте Российской Федерации (в Российской Федерации) в отчетном периоде (человек)</t>
    </r>
  </si>
  <si>
    <t>123</t>
  </si>
  <si>
    <t>Результат "Повышена квалификация медицинских работников в области перинатологии, неонатологии и педиатрии в симуляционных центрах, тыс. человек нарастающим итогом"</t>
  </si>
  <si>
    <t>ЧМР СЦ / 1000</t>
  </si>
  <si>
    <t xml:space="preserve">ЧМР СЦ - число медицинских работников, прошедших обучение в симуляционных центрах, нарастающим итогом </t>
  </si>
  <si>
    <t>124</t>
  </si>
  <si>
    <t>Построено (реконструировано) детских больниц (корпусов)</t>
  </si>
  <si>
    <t>КПДБ</t>
  </si>
  <si>
    <t xml:space="preserve">КПДБ - количество построенных детских больниц </t>
  </si>
  <si>
    <t>125</t>
  </si>
  <si>
    <t>Будет оказана медицинская помощь женщинам в период беременности, родов и в послеродовый период, в том числе за счет средств родовых сертификатов</t>
  </si>
  <si>
    <t>ЧЖ РС/1000</t>
  </si>
  <si>
    <t>ЧЖ РС -  число женщин, которым оказана медицинская помощь по родовым сертификатам, нарастающим итогом</t>
  </si>
  <si>
    <t>20 рабочий день месяца, следующего за отчетным годом</t>
  </si>
  <si>
    <t>126</t>
  </si>
  <si>
    <t>Детские поликлиники/детские поликлинические отделения медицинских организаций субъектов Российской Федерации реализуют организационно-планировочные решения внутренних пространств, обеспечивающих комфортность пребывания детей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t>
  </si>
  <si>
    <t>ЧДП / ОЧДП *100</t>
  </si>
  <si>
    <t>ЧДП - число детских поликлиник, организовавших планировочные решения внутренних пространств;
ОЧДП - общее число детских поликлиник</t>
  </si>
  <si>
    <t>25 января года, следующего за отчетным годом</t>
  </si>
  <si>
    <t>127</t>
  </si>
  <si>
    <t>Детские поликлиники/детские поликлинические отделения медицинских организаций субъектов Российской Федерации будут дооснащены медицинскими изделиями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t>
  </si>
  <si>
    <t>ЧДПОО / ОЧДП *100</t>
  </si>
  <si>
    <t>ЧДПОО - число детских поликлиник, оснащенных оборудованием;
ОЧДП - общее число детских поликлиник</t>
  </si>
  <si>
    <t>128</t>
  </si>
  <si>
    <t>Обеспечение доступности и качества медицинской помощи женщинам в период беременности, родов и послеродовой период</t>
  </si>
  <si>
    <t>ЧЖ ПБ РПП /ОЧЖ ПБ РПП *100</t>
  </si>
  <si>
    <t>ЧЖ ПБ РПП - число женщин в период беременности, родов и послеродовой период, которым оказана медицинская помощь;
ОЧЖ ПБ РПП - общее число женщин в период беременности, родов и послеродовой период, обратившихся за медицинской помощью</t>
  </si>
  <si>
    <t>129</t>
  </si>
  <si>
    <t>Медико-социальная поддержка беременных женщин</t>
  </si>
  <si>
    <t>ЧБЖ Инф / ОЧБЖ *100</t>
  </si>
  <si>
    <t xml:space="preserve">ЧБЖ Инф - число беременных женщин, проинформированных о мерах социальной поддержки в случае отказа от искусственного прерывания беременности;  
ОЧБЖ- общее число беременных женщин </t>
  </si>
  <si>
    <t>130</t>
  </si>
  <si>
    <t>Проведено массовое обследование новорожденных на врожденные и (или) наследственные заболевания в рамках расширенного неонатального скрининга</t>
  </si>
  <si>
    <t>ЧОН / ОЧН *100</t>
  </si>
  <si>
    <t>ЧОН - число обследованных новорожденных;
ОЧН - общее число новорожденных</t>
  </si>
  <si>
    <t>вертикально-интегрированная медицинская информационная система "АКИНЕО"</t>
  </si>
  <si>
    <t>131</t>
  </si>
  <si>
    <t>Меры социальной поддержки по обеспечению полноценным питанием беременных женщин, кормящих матерей, а также детей в возрасте до трех лет</t>
  </si>
  <si>
    <t>ЧОПП / ОЧН *100</t>
  </si>
  <si>
    <t>ЧОПП - число обеспеченных полноценным питанием;
ОЧН - общее число нуждающихся</t>
  </si>
  <si>
    <t>132</t>
  </si>
  <si>
    <t>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</si>
  <si>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КМО ОМИ</t>
  </si>
  <si>
    <t>КМО ОМИ - количество медицинских организаций, оснащенных медицинскими изделиями</t>
  </si>
  <si>
    <t>10 календарный день месяца, следующего за отчетным годом</t>
  </si>
  <si>
    <t>133</t>
  </si>
  <si>
    <t>Обеспечение санаторно-курортного лечения</t>
  </si>
  <si>
    <t>СП ОКСЛ</t>
  </si>
  <si>
    <t xml:space="preserve">СП ОКСЛ - соответствие порядкам оказания санаторно-курортного лечения на основе стандартов </t>
  </si>
  <si>
    <t>134</t>
  </si>
  <si>
    <t>135</t>
  </si>
  <si>
    <t>Увеличена численность врачей, работающих в государственных медицинских организациях, тыс. человек нарастающим итогом</t>
  </si>
  <si>
    <t>ЧВ /1000</t>
  </si>
  <si>
    <t>ЧВ -  число врачей, работающих в государственных медицинских организациях</t>
  </si>
  <si>
    <t>136</t>
  </si>
  <si>
    <t>Увеличена численность средних медицинских работников, работающих в государственных медицинских организациях, тыс. человек нарастающим итогом</t>
  </si>
  <si>
    <t>ЧСМР / 1000</t>
  </si>
  <si>
    <t>ЧСМР -  число средних медицинских работников , работающих в государственных медицинских организациях</t>
  </si>
  <si>
    <t>137</t>
  </si>
  <si>
    <t>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</si>
  <si>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ЧМР ЕКВ / ОЧМР ЕКВ *100</t>
  </si>
  <si>
    <t>ЧМР ЕКВ - число медицинских работников, получивших единовлеменные выплаты;
ОЧМР ЕКВ - общая численность медицинских работников, которым запланировано предоставить указанные выплаты</t>
  </si>
  <si>
    <t>15 рабочий день месяца, следующего за отчетным годом</t>
  </si>
  <si>
    <t>138</t>
  </si>
  <si>
    <t>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</si>
  <si>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КМО ЭВ / ОКМО*100</t>
  </si>
  <si>
    <t>КМО ЭВ - количество медицинских организаций,  обеспечивающих электронное взаимодействие;
ОКМО - общее количество медицинских организаций</t>
  </si>
  <si>
    <t>139</t>
  </si>
  <si>
    <t>В 85 субъектах Российской Федерации функционирует централизованная подсистема государственной информационной системы в сфере здравоохранения «Телемедицинские консультации», к которой подключены все медицинские организации государственной и муниципальной систем здравоохранения субъектов Российской Федерации второго и третьего уровней</t>
  </si>
  <si>
    <t>КС ЦП</t>
  </si>
  <si>
    <t>КС ЦП - количество субъектов, внедривших централизованную подсистему государственной информационной системы в сфере здравоохранения «Телемедицинские консультации»</t>
  </si>
  <si>
    <t>140</t>
  </si>
  <si>
    <t>85 субъектов Российской Федерации реализовали систему электронных рецептов</t>
  </si>
  <si>
    <t>КС ЭР</t>
  </si>
  <si>
    <t>КС ЭР - количество субъектов, реализовавших систему электронных рецептов</t>
  </si>
  <si>
    <t>141</t>
  </si>
  <si>
    <t>85 субъектов реализовали региональные проекты «Создание единого цифрового контура в здравоохранении на основе единой государственной информационной системы здравоохранения (ЕГИСЗ)» с целью внедрения в медицинских организациях государственной и муниципальной систем здравоохранения медицинских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</si>
  <si>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КС ЕГИСЗ</t>
  </si>
  <si>
    <t>КС ЕГИСЗ - количество субъектов, внедривших ЕГИСЗ</t>
  </si>
  <si>
    <t>142</t>
  </si>
  <si>
    <t>Мероприятия по сопровождению региональной единой государственной информационной системы в сфере здравоохранения (ЕГИСЗ)</t>
  </si>
  <si>
    <t>КС ИС</t>
  </si>
  <si>
    <t>КС ИС - количество сопровождаемых информационных систем</t>
  </si>
  <si>
    <t>143</t>
  </si>
  <si>
    <t>Организовано не менее 900 тысяч автоматизированных рабочих мест медицинских работников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t>
  </si>
  <si>
    <t>К АРМ</t>
  </si>
  <si>
    <t>К АРМ - количество приобретенных автоматизированных рабочих мест</t>
  </si>
  <si>
    <t>144</t>
  </si>
  <si>
    <t>100% медицинских организаций обеспечивают для граждан доступ к юридически значимым электронным медицинским документам посредством Личного кабинета пациента «Мое здоровье» на Едином портале государственных и муниципальных услуг.</t>
  </si>
  <si>
    <t>КМО ЭВ - количество медицинских организаций,  обеспецивающих доступ к юридически значимым электронным медицинским документам посредством Личного кабинета пациента «Мое здоровье»; 
ОКМО - общее количество медицинских организаций</t>
  </si>
  <si>
    <t>145</t>
  </si>
  <si>
    <t>Развитие информационно-телекоммуникационной инфраструктуры</t>
  </si>
  <si>
    <t>ОКМО</t>
  </si>
  <si>
    <t>ОКМО - общее количество медицинских организаций, подведомственных минздраву</t>
  </si>
  <si>
    <t>146</t>
  </si>
  <si>
    <t>147</t>
  </si>
  <si>
    <t>Развитие новых форм организации оказания медицинской помощи</t>
  </si>
  <si>
    <t xml:space="preserve">К НФО </t>
  </si>
  <si>
    <t xml:space="preserve">К НФО - количество медицинских организаций, внедривших принципы концессионных онов </t>
  </si>
  <si>
    <t>148</t>
  </si>
  <si>
    <t>Информационная поддержка СОНКО</t>
  </si>
  <si>
    <t>К СОНКО</t>
  </si>
  <si>
    <t>К СОНКО - количество СОНКО, которым оказана информационная поддержка</t>
  </si>
  <si>
    <t>149</t>
  </si>
  <si>
    <t>Научное совпровождение организации оказания медицинской помощи населению</t>
  </si>
  <si>
    <t>К НСО</t>
  </si>
  <si>
    <t>К НСО - количество привлеченных научно-осследовательских институтов</t>
  </si>
  <si>
    <t xml:space="preserve">                                              Приложение № 8
                                              к Протоколу заседания
                                              управляющего совета
                                              государственной программы
                                              "Развитие здравоохранения 
                                              Оренбургской области"</t>
  </si>
  <si>
    <t xml:space="preserve">План реализации  государственной программы  "Развитие здравоохранения Оренбургской области" на 2023 год
</t>
  </si>
  <si>
    <t>Наименование структурного элемента государственной программы, задачи, мероприятия (результата), контрольной точки</t>
  </si>
  <si>
    <t>Дата достижения контрольной точки</t>
  </si>
  <si>
    <t xml:space="preserve">Ответственный исполнитель
(фамилия, имя отчетсво, должность, наименование органа исполнительной власти)
</t>
  </si>
  <si>
    <t>Задача «Развитие санитарной авиации»</t>
  </si>
  <si>
    <t>1.1.1</t>
  </si>
  <si>
    <t xml:space="preserve">Результат "Обеспечена реализация мероприятий по осуществлению вылетов санитарной авиации за счет средств областного бюджета" </t>
  </si>
  <si>
    <t>Шатилов Андрей Петрович  - Заместитель министра здравоохранения Оренбургской области, минздрав</t>
  </si>
  <si>
    <t>1.1.1.1</t>
  </si>
  <si>
    <t>Сведения о количестве вылетов санитарной авиации за 1 квартал 2022 года</t>
  </si>
  <si>
    <t>Кадырмаева Диля Рафкатовна  - Консультант, минздрав</t>
  </si>
  <si>
    <t>1.1.1.2</t>
  </si>
  <si>
    <t>Сведения о количестве вылетов санитарной авиации за 2 квартал 2023 года</t>
  </si>
  <si>
    <t>1.1.1.3</t>
  </si>
  <si>
    <t>Сведения о количестве вылетов санитарной авиации по состоянию на август 2023 года</t>
  </si>
  <si>
    <t>1.1.1.4</t>
  </si>
  <si>
    <t>Сведения о количестве вылетов санитарной авиации за 3 квартал 2023 года</t>
  </si>
  <si>
    <t>1.1.1.5</t>
  </si>
  <si>
    <t>Сведения о количестве вылетов санитарной авиации по состоянию на ноябрь 2023 года</t>
  </si>
  <si>
    <t>1.1.1.6</t>
  </si>
  <si>
    <t>Услуга оказана (работы выполнены)</t>
  </si>
  <si>
    <t>1.1.2</t>
  </si>
  <si>
    <t xml:space="preserve">Результат "Субъектами Российской Федерации выполнены вылеты санитарной авиации дополнительно к вылетам, осуществляемым за счет собственных средств бюджетов субъектов Российской Федерации" </t>
  </si>
  <si>
    <t>1.1.2.1</t>
  </si>
  <si>
    <t>Сведения о количестве вылетов санитарной авиации за 1 квартал 2023 года</t>
  </si>
  <si>
    <t>1.1.2.2</t>
  </si>
  <si>
    <t>Заключено соглашение о предоставлении субсидии юридическому (физическому) лицу (соглашение о предоставлении субсидии юридическому (физическому) лицу включено в реестр соглашений)</t>
  </si>
  <si>
    <t>1.1.2.3</t>
  </si>
  <si>
    <t>1.1.2.4</t>
  </si>
  <si>
    <t>Сведения о государственном (муниципальном) контракте на выполнение авиационных работ в целях оказания медицинской помощи на территории Оренбургской области и других регионов Российской Федерации внесены в реестр контрактов, заключенных заказчиками по результатам закупок</t>
  </si>
  <si>
    <t>1.1.2.5</t>
  </si>
  <si>
    <t>1.1.2.6</t>
  </si>
  <si>
    <t> Услуга оказана (работы выполнены)</t>
  </si>
  <si>
    <t>Задача «Формирование системы защиты прав пациентов»</t>
  </si>
  <si>
    <t>1.2.1</t>
  </si>
  <si>
    <t>1.2.1.1</t>
  </si>
  <si>
    <t>Утверждены (одобрены, сформированы) документы, необходимые для оказания услуги (выполнения работы)</t>
  </si>
  <si>
    <t xml:space="preserve">Марковская Виктория Викторовна  - Директор, ТФОМС </t>
  </si>
  <si>
    <t>1.2.1.2</t>
  </si>
  <si>
    <t>Для оказания услуги (выполнения работы) подготовлено материально-техническое (кадровое) обеспечение</t>
  </si>
  <si>
    <t>1.2.1.3</t>
  </si>
  <si>
    <t>1.3.1</t>
  </si>
  <si>
    <t xml:space="preserve">Результат  "Функционируют передвижные медицинские комплексы, приобретенные в рамках федерального проекта" </t>
  </si>
  <si>
    <t>1.3.1.1</t>
  </si>
  <si>
    <t>1.3.1.2</t>
  </si>
  <si>
    <t>Отчет о функционировании передвижных медицинских комплексов, приобретенных в рамках федерального проекта за 1 квартал 2023 года</t>
  </si>
  <si>
    <t>1.3.1.3</t>
  </si>
  <si>
    <t>Мониторинг предоставления медицинских услуг передвижными медицинскими комплексами в первом полугодии 2023 года</t>
  </si>
  <si>
    <t>1.3.1.4</t>
  </si>
  <si>
    <t>Отчет о функционировании передвижных медицинских комплексов, приобретенных в рамках федерального проекта за 2 квартал 2023 года</t>
  </si>
  <si>
    <t>1.3.1.5</t>
  </si>
  <si>
    <t>Отчет о функционировании передвижных медицинских комплексов, приобретенных в рамках федерального проекта за 3 квартал 2023 года</t>
  </si>
  <si>
    <t>1.3.1.6</t>
  </si>
  <si>
    <t>1.3.1.7</t>
  </si>
  <si>
    <t>Мониторинг предоставления медицинских услуг передвижными медицинскими комплексами в 2023 году</t>
  </si>
  <si>
    <t>1.3.2</t>
  </si>
  <si>
    <t>1.3.2.1</t>
  </si>
  <si>
    <t>Отчет о работе созданных/замененных фельдшерских, фельдшерско-акушерских пунктов, врачебных амбулаторий за 1 квартал 2023 года</t>
  </si>
  <si>
    <t>1.3.2.2</t>
  </si>
  <si>
    <t>Мониторинг кадрового обеспечения созданных/замененных фельдшерских, фельдшерско-акушерских пунктов, врачебных амбулаторий за первое полугодие 2023 года</t>
  </si>
  <si>
    <t>1.3.2.3</t>
  </si>
  <si>
    <t>Отчет о работе созданных/замененных фельдшерских, фельдшерско-акушерских пунктов, врачебных амбулаторий за 1-2 квартал 2023 года</t>
  </si>
  <si>
    <t>1.3.2.4</t>
  </si>
  <si>
    <t>Отчет о работе созданных/замененных фельдшерских, фельдшерско-акушерских пунктов, врачебных амбулаторий за 1-3 квартал 2023 года</t>
  </si>
  <si>
    <t>1.3.2.5</t>
  </si>
  <si>
    <t>1.3.2.6</t>
  </si>
  <si>
    <t>Мониторинг кадрового обеспечения созданных/замененных фельдшерских, фельдшерско-акушерских пунктов, врачебных амбулаторий</t>
  </si>
  <si>
    <t>1.4.1</t>
  </si>
  <si>
    <t xml:space="preserve">Результат "Внедрена система информирования граждан, застрахованных в системе обязательного медицинского страхования, о правах на получение бесплатной медицинской помощи (доля лиц, получающих информацию, от общего числа застрахованных лиц), % нарастающим итогом" </t>
  </si>
  <si>
    <t>1.4.1.1</t>
  </si>
  <si>
    <t>Мониторинг ТФОМС Оренбургской области об обеспечении информирования застрахованных лиц о необходимости прохождения профилактического медицинского осмотра и (или) диспансеризации за март (нарастающим итогом с 01.01.2023 года)</t>
  </si>
  <si>
    <t>1.4.1.2</t>
  </si>
  <si>
    <t>Мониторинг ТФОМС Оренбургской области об обеспечении информирования застрахованных лиц о необходимости прохождения профилактического медицинского осмотра и (или) диспансеризации за май (нарастающим итогом с 01.01.2023 года)</t>
  </si>
  <si>
    <t>1.4.1.3</t>
  </si>
  <si>
    <t>Мониторинг ТФОМС Оренбургской области об обеспечении информирования застрахованных лиц о необходимости прохождения профилактического медицинского осмотра и (или) диспансеризации за июнь (нарастающим итогом с 01.01.2023 года)</t>
  </si>
  <si>
    <t>1.4.1.4</t>
  </si>
  <si>
    <t>Мониторинг ТФОМС Оренбургской области об обеспечении информирования застрахованных лиц о необходимости прохождения профилактического медицинского осмотра и (или) диспансеризации за сентябрь (нарастающим итогом с 01.01.2023 года)</t>
  </si>
  <si>
    <t>1.4.1.5</t>
  </si>
  <si>
    <t>Мониторинг ТФОМС Оренбургской области об обеспечении информирования застрахованных лиц о необходимости прохождения профилактического медицинского осмотра и (или) диспансеризации за октябрь (нарастающим итогом с 01.01.2023 года)</t>
  </si>
  <si>
    <t>1.4.1.6</t>
  </si>
  <si>
    <t>1.5.1</t>
  </si>
  <si>
    <t xml:space="preserve">Результат  "В субъектах Российской Федерации функционируют Региональные центры организации первичной медико-санитарной помощи" </t>
  </si>
  <si>
    <t>1.5.1.1</t>
  </si>
  <si>
    <t>1.5.1.2</t>
  </si>
  <si>
    <t>1.5.1.3</t>
  </si>
  <si>
    <t>Отчет о работе Регионального центра организации первичной медико-санитарной помощи за 1 квартал 2023 года</t>
  </si>
  <si>
    <t>1.5.1.4</t>
  </si>
  <si>
    <t>Отчет о работе Регионального центра организации первичной медико-санитарной помощи за 2 квартал 2023 года</t>
  </si>
  <si>
    <t>1.5.1.5</t>
  </si>
  <si>
    <t>Отчет о работе Регионального центра организации первичной медико-санитарной помощи за 3 квартал 2023 года</t>
  </si>
  <si>
    <t>1.5.1.6</t>
  </si>
  <si>
    <t>1.5.2</t>
  </si>
  <si>
    <t xml:space="preserve">Результат  "Медицинские организации, оказывающие первичную медико-санитарную помощь, принимают участие в создании и тиражировании "Новой модели организации оказания медицинской помощи" </t>
  </si>
  <si>
    <t>1.5.2.1</t>
  </si>
  <si>
    <t>Варенникова Юлия Викторовна  - Директор, ГБУЗ "МИАЦ"</t>
  </si>
  <si>
    <t>1.5.2.2</t>
  </si>
  <si>
    <t>Отчет соответствия базовым критериям «Новой модели медицинской организации, оказывающей первичную медико-санитарную помощь» за 1 квартал 2023 года</t>
  </si>
  <si>
    <t>1.5.2.3</t>
  </si>
  <si>
    <t>Отчет соответствия базовым критериям «Новой модели медицинской организации, оказывающей первичную медико-санитарную помощь» за 2 квартал 2023 года</t>
  </si>
  <si>
    <t>1.5.2.4</t>
  </si>
  <si>
    <t>Отчет соответствия базовым критериям «Новой модели медицинской организации, оказывающей первичную медико-санитарную помощь» за 3 квартал 2023 года</t>
  </si>
  <si>
    <t>1.5.2.5</t>
  </si>
  <si>
    <t>Проведено совещание с медицинскими организациями, участвующими в проекте "Создание новой модели медицинской организации, оказывающей первичную медико-санитарную помощь"</t>
  </si>
  <si>
    <t>1.5.2.6</t>
  </si>
  <si>
    <t>1.5.3</t>
  </si>
  <si>
    <t xml:space="preserve">Результат "Обеспечено участие медицинских организаций Оренбургской области, оказывающих первичную медико-санитарную помощь, в создании и тиражировании "Новой модели организации оказания медицинской помощи"" </t>
  </si>
  <si>
    <t>1.5.3.1</t>
  </si>
  <si>
    <t>1.5.3.2</t>
  </si>
  <si>
    <t>1.5.3.3</t>
  </si>
  <si>
    <t>1.5.3.4</t>
  </si>
  <si>
    <t>1.5.3.5</t>
  </si>
  <si>
    <t>1.5.3.6</t>
  </si>
  <si>
    <t>2.1.1</t>
  </si>
  <si>
    <t>2.1.1.1</t>
  </si>
  <si>
    <t>Формирование и утверждение потребности по приобретению автомобильного транспорта в медицинские организации</t>
  </si>
  <si>
    <t>Лестев Михаил Петрович  - Начальник отдела, минздрав</t>
  </si>
  <si>
    <t>2.1.1.2</t>
  </si>
  <si>
    <t>Закупка включена в план закупок</t>
  </si>
  <si>
    <t>2.1.1.3</t>
  </si>
  <si>
    <t>Сведения о государственном (муниципальном) контракте внесены в реестр контрактов, заключенных заказчиками по результатам закупок</t>
  </si>
  <si>
    <t>2.1.1.4</t>
  </si>
  <si>
    <t>Произведена приемка поставленных товаров, выполненных работ, оказанных услуг</t>
  </si>
  <si>
    <t>2.1.1.5</t>
  </si>
  <si>
    <t>Произведена оплата поставленных товаров, выполненных работ, оказанных услуг по государственному (муниципальному) контракту</t>
  </si>
  <si>
    <t>2.1.1.6</t>
  </si>
  <si>
    <t>Мониторинг выполнения мероприятий по брендированию</t>
  </si>
  <si>
    <t>2.1.2</t>
  </si>
  <si>
    <t xml:space="preserve">Результат  "Приобретены и смонтированы быстровозводимые модульные конструкции объектов медицинских организаций" </t>
  </si>
  <si>
    <t>2.1.2.1</t>
  </si>
  <si>
    <t> Формирование и утверждение потребности на приобретение и монтаж быстровозводимых модульных конструкций объектов медицинских организаций</t>
  </si>
  <si>
    <t>Лисица Мария Юрьевна  - Начальник отдела, минздрав</t>
  </si>
  <si>
    <t>2.1.2.2</t>
  </si>
  <si>
    <t>2.1.2.3</t>
  </si>
  <si>
    <t>2.1.2.4</t>
  </si>
  <si>
    <t>2.1.2.5</t>
  </si>
  <si>
    <t>2.1.2.6</t>
  </si>
  <si>
    <t>Получение лицензий на оказание медицинской помощи на приобретенные и смонтированные модульные конструкции</t>
  </si>
  <si>
    <t>2.1.3</t>
  </si>
  <si>
    <t>2.1.3.1</t>
  </si>
  <si>
    <t> Формирование и утверждение потребности на осуществление капитального ремонта зданий медицинских организаций</t>
  </si>
  <si>
    <t>2.1.3.2</t>
  </si>
  <si>
    <t>2.1.3.3</t>
  </si>
  <si>
    <t>Актуализация потребности на осуществление капитального ремонта зданий медицинских организаций</t>
  </si>
  <si>
    <t>2.1.3.4</t>
  </si>
  <si>
    <t>Заключено дополнительное соглашение к Соглашению о предоставлении из бюджета Оренбургской области бюджетному или автономному учреждению субсидии в соответствии с абзацем вторым пункта 1 статьи 78.1 Бюджетного кодекса Российской Федерации</t>
  </si>
  <si>
    <t>2.1.3.5</t>
  </si>
  <si>
    <t>2.1.3.6</t>
  </si>
  <si>
    <t>2.1.3.7</t>
  </si>
  <si>
    <t>2.1.3.8</t>
  </si>
  <si>
    <t>2.1.4</t>
  </si>
  <si>
    <t>2.1.4.1</t>
  </si>
  <si>
    <t>Формирование и утверждение потребности по приобретению оборудования в медицинские организации</t>
  </si>
  <si>
    <t>2.1.4.2</t>
  </si>
  <si>
    <t>Актуализация потребности по приобретению оборудования в медицинские организации</t>
  </si>
  <si>
    <t>2.1.4.3</t>
  </si>
  <si>
    <t>2.1.4.4</t>
  </si>
  <si>
    <t>2.1.4.5</t>
  </si>
  <si>
    <t>2.1.4.6</t>
  </si>
  <si>
    <t>2.1.4.7</t>
  </si>
  <si>
    <t>2.1.5</t>
  </si>
  <si>
    <t>2.1.5.1</t>
  </si>
  <si>
    <t>2.1.5.2</t>
  </si>
  <si>
    <t>2.1.5.3</t>
  </si>
  <si>
    <t>2.1.5.4</t>
  </si>
  <si>
    <t>2.1.5.5</t>
  </si>
  <si>
    <t>2.1.5.6</t>
  </si>
  <si>
    <t>Предоставлен отчет о выполнении соглашения о предоставлении субсидии юридическому (физическому) лицу</t>
  </si>
  <si>
    <t xml:space="preserve"> Задача «Увеличена доля граждан, ведущих здоровый образ жизни»</t>
  </si>
  <si>
    <t>3.1.1</t>
  </si>
  <si>
    <t xml:space="preserve">Результат  "Муниципальные образования внедрили муниципальные программы общественного здоровья" </t>
  </si>
  <si>
    <t>3.1.1.1</t>
  </si>
  <si>
    <t>Мониторинг о ходе внедрения муниципальных программ не менее чем в 80% муниципальных образований</t>
  </si>
  <si>
    <t>Алексанина Мария Викторовна - главный специалист управления огранизации медицинской помощи взрослому населению, минздрав</t>
  </si>
  <si>
    <t>3.1.1.2</t>
  </si>
  <si>
    <t>3.1.1.3</t>
  </si>
  <si>
    <t>3.1.1.4</t>
  </si>
  <si>
    <t>Субъектами Российской Федерации представлены промежуточные отчеты о достижении результата по итогам первого полугодия</t>
  </si>
  <si>
    <t>3.1.1.5</t>
  </si>
  <si>
    <t>Субъектами Российской Федерации представлены промежуточные отчеты о внедрении муниципальных программ</t>
  </si>
  <si>
    <t>3.1.1.6</t>
  </si>
  <si>
    <t>3.1.2</t>
  </si>
  <si>
    <t>3.1.2.1</t>
  </si>
  <si>
    <t>Субъектами Российской Федерации представлены промежуточные отчеты о ходе внедрения корпоративных программ</t>
  </si>
  <si>
    <t>3.1.2.2</t>
  </si>
  <si>
    <t>3.1.2.3</t>
  </si>
  <si>
    <t>3.1.2.4</t>
  </si>
  <si>
    <t>3.1.2.5</t>
  </si>
  <si>
    <t>3.1.2.6</t>
  </si>
  <si>
    <t>Мониторинг итоговых отчетов субъектов Российской Федерации о внедрении корпоративных программ</t>
  </si>
  <si>
    <t>3.1.3</t>
  </si>
  <si>
    <t>3.1.3.1</t>
  </si>
  <si>
    <t>Отчет о деятельности центра общественного здоровья и медицинской профилактики за 1 квартал</t>
  </si>
  <si>
    <t>3.1.3.2</t>
  </si>
  <si>
    <t>Организовано и проведено корпоративное мероприятие, в том числе в формате онлайн</t>
  </si>
  <si>
    <t>3.1.3.3</t>
  </si>
  <si>
    <t>Отчет о деятельности центра общественного здоровья и медицинской профилактики за 2 квартал</t>
  </si>
  <si>
    <t>3.1.3.4</t>
  </si>
  <si>
    <t>Отчет о деятельности центра общественного здоровья и медицинской профилактики за 3 квартал</t>
  </si>
  <si>
    <t>3.1.3.5</t>
  </si>
  <si>
    <t>3.1.3.6</t>
  </si>
  <si>
    <t>4.1.1</t>
  </si>
  <si>
    <t>4.1.1.1</t>
  </si>
  <si>
    <t>Предоставлен отчет за первый квартал о работе гериатрического центра</t>
  </si>
  <si>
    <t>4.1.1.2</t>
  </si>
  <si>
    <t>Предоставлен отчет за шесть месяцев о работе гериатрического центра</t>
  </si>
  <si>
    <t>4.1.1.3</t>
  </si>
  <si>
    <t>Предоставлен отчет за восемь месяцев о работе гериатрического центра</t>
  </si>
  <si>
    <t>4.1.1.4</t>
  </si>
  <si>
    <t>Предоставлен отчет за девять месяцев о работе гериатрического центра</t>
  </si>
  <si>
    <t>4.1.1.5</t>
  </si>
  <si>
    <t>Предоставлен отчет за десять месяцев о работе гериатрического центра</t>
  </si>
  <si>
    <t>4.1.1.6</t>
  </si>
  <si>
    <t>4.1.2</t>
  </si>
  <si>
    <t>4.1.2.1</t>
  </si>
  <si>
    <t>Заключено Соглашение о предоставлении иного межбюджетного трансферта из федерального бюджета бюджету Оренбургской области в целях софинансирования расходных обязательств субъекта Российской Федерации, возникающих при проведении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</si>
  <si>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4.1.2.2</t>
  </si>
  <si>
    <t> Утверждены (одобрены, сформированы) документы, необходимые для оказания услуги (выполнения работы)</t>
  </si>
  <si>
    <t>4.1.2.3</t>
  </si>
  <si>
    <t>Заключен контракт на поставку вакцины для профилактики пневмококковых инфекций</t>
  </si>
  <si>
    <t>4.1.2.4</t>
  </si>
  <si>
    <t>Распределение вакцины против пневмококковой инфекции в медицинские организации, осуществляющие вакцинацию граждан старше трудоспособного возраста из групп риска, проживающих в организациях социального обслуживания</t>
  </si>
  <si>
    <t>4.1.2.5</t>
  </si>
  <si>
    <t>Предоставлен отчет об использовании межбюджетных трансфертов</t>
  </si>
  <si>
    <t>4.1.2.6</t>
  </si>
  <si>
    <t>4.1.3</t>
  </si>
  <si>
    <t>4.1.3.1</t>
  </si>
  <si>
    <t>Предоставлен отчет за первый квартал</t>
  </si>
  <si>
    <t>4.1.3.2</t>
  </si>
  <si>
    <t>Предоставлен отчет за шесть месяцев</t>
  </si>
  <si>
    <t>4.1.3.3</t>
  </si>
  <si>
    <t>Предоставлен отчет за восемь месяцев</t>
  </si>
  <si>
    <t>4.1.3.4</t>
  </si>
  <si>
    <t>Предоставлен отчет за девять месяцев</t>
  </si>
  <si>
    <t>4.1.3.5</t>
  </si>
  <si>
    <t>Предоставлен отчет за десять месяцев</t>
  </si>
  <si>
    <t>4.1.3.6</t>
  </si>
  <si>
    <t>4.1.4</t>
  </si>
  <si>
    <t>4.1.4.1</t>
  </si>
  <si>
    <t>4.1.4.2</t>
  </si>
  <si>
    <t>Предоставлен отчет за шесть месяцев о гражданах старше трудоспособного возраста, получивших помощь на геронтологических койках</t>
  </si>
  <si>
    <t>4.1.4.3</t>
  </si>
  <si>
    <t>Предоставлен отчет за восемь месяцев о гражданах старше трудоспособного возраста, получивших помощь на геронтологических койках</t>
  </si>
  <si>
    <t>4.1.4.4</t>
  </si>
  <si>
    <t>Предоставлен отчет за девять месяцев о гражданах старше трудоспособного возраста, получивших помощь на геронтологических койках</t>
  </si>
  <si>
    <t>4.1.4.5</t>
  </si>
  <si>
    <t> Предоставлен отчет за десять месяцев о гражданах старше трудоспособного возраста, получивших помощь на геронтологических койках</t>
  </si>
  <si>
    <t>4.1.4.6</t>
  </si>
  <si>
    <t>Предоставлен отчет о гражданах старше трудоспособного возраста, получивших помощь на геронтологических койках</t>
  </si>
  <si>
    <t xml:space="preserve"> Задача «Своевременное выявление и профилактика заболеваний»      </t>
  </si>
  <si>
    <t>5.1.1</t>
  </si>
  <si>
    <t xml:space="preserve">Результат "Проведение информационно-коммуникационных мероприятий" </t>
  </si>
  <si>
    <t>5.1.1.1</t>
  </si>
  <si>
    <t xml:space="preserve">Проведены информационно-коммуникационные профилактические мероприятия
</t>
  </si>
  <si>
    <t>5.1.1.2</t>
  </si>
  <si>
    <t>5.1.1.3</t>
  </si>
  <si>
    <t>Задача «Проведение иммунизации населения»</t>
  </si>
  <si>
    <t>6.1.1.</t>
  </si>
  <si>
    <t>6.1.1.1</t>
  </si>
  <si>
    <t xml:space="preserve">Сформирован годовой план профилактических прививок с учетом лиц, подлежащих вакцинации
</t>
  </si>
  <si>
    <t>6.1.1.2</t>
  </si>
  <si>
    <t>Задача «Снижение распространенности социально значимых заболеваний»</t>
  </si>
  <si>
    <t>7.1.1</t>
  </si>
  <si>
    <t>7.1.1.1</t>
  </si>
  <si>
    <t xml:space="preserve">Утверждено распоряжение минздрава об организации освидетельствования населения на ВИЧ-инфекцию в 2023 году
</t>
  </si>
  <si>
    <t>7.1.1.2</t>
  </si>
  <si>
    <t xml:space="preserve">Организован мониторинг охвата населения Оренбургской области обследованием на ВИЧ-инфекцию
</t>
  </si>
  <si>
    <t>7.1.1.3</t>
  </si>
  <si>
    <t xml:space="preserve">Проведено совещание по вопросам диспансеризации ВИЧ-инфицированных лиц
</t>
  </si>
  <si>
    <t>7.1.2</t>
  </si>
  <si>
    <t>7.1.2.1</t>
  </si>
  <si>
    <t>7.1.2.2</t>
  </si>
  <si>
    <t xml:space="preserve">Подготовлен план снижения смертности от туберкулеза в 2023 году
</t>
  </si>
  <si>
    <t xml:space="preserve">Проведено областное совещание фтизиатров по итогам деятельности фтизиатрической службы области за 2022 год
</t>
  </si>
  <si>
    <t>7.1.3</t>
  </si>
  <si>
    <t>7.1.3.1</t>
  </si>
  <si>
    <t>7.1.3.2</t>
  </si>
  <si>
    <t xml:space="preserve">Проведена профилактическая акция, посвященная памяти умерших от СПИДа
</t>
  </si>
  <si>
    <t xml:space="preserve">Проведена профилактическая акция, посвященная Всемирному Дню борьбы со СПИДом
</t>
  </si>
  <si>
    <t>Задача «Раннее выявление и своевременное лечение лиц, страдающих наркологическими заболеваниями»</t>
  </si>
  <si>
    <t>8.1.1.</t>
  </si>
  <si>
    <t>8.1.1.1</t>
  </si>
  <si>
    <t xml:space="preserve">Проведены занятия с представителями СОНКО
</t>
  </si>
  <si>
    <t>8.1.1.2</t>
  </si>
  <si>
    <t xml:space="preserve">Подготовлены социальные ролики для последующей трансляции на областном телевидении и социальных сетях
</t>
  </si>
  <si>
    <t>8.1.1.3</t>
  </si>
  <si>
    <t xml:space="preserve">Проведено областное совещание по актуальным вопросам наркологических заболеваний
</t>
  </si>
  <si>
    <t>9.1.1</t>
  </si>
  <si>
    <t>9.1.1.1</t>
  </si>
  <si>
    <t> Актуализация маршрутизации пациентов с сердечно-сосудистыми заболеваниями</t>
  </si>
  <si>
    <t>9.1.1.2</t>
  </si>
  <si>
    <t>Предоставлены отчеты субъектов Российской Федерации о реализации мероприятий региональных программ «Борьба с сердечно-сосудистыми заболеваниями" за 1 квартал 2023 года</t>
  </si>
  <si>
    <t>9.1.1.3</t>
  </si>
  <si>
    <t>Актуализация региональных программ «Борьба с сердечно-сосудистыми заболеваниями</t>
  </si>
  <si>
    <t>9.1.1.4</t>
  </si>
  <si>
    <t>Предоставлены отчеты субъектов Российской Федерации о реализации мероприятий региональных программ "Борьба с сердечно-сосудистыми заболеваниями" за 1-2 кварталы 2023 года</t>
  </si>
  <si>
    <t>9.1.1.5</t>
  </si>
  <si>
    <t>Предоставлены отчеты субъектов Российской Федерации о реализации мероприятий региональных программ "Борьба с сердечно-сосудистыми заболеваниями" за 1-3 кварталы 2023 года</t>
  </si>
  <si>
    <t>9.1.1.6</t>
  </si>
  <si>
    <t>Предоставлены отчеты субъектов Российской Федерации о реализации мероприятий региональных программ «Борьба с сердечно-сосудистыми заболеваниями" за 2023 год</t>
  </si>
  <si>
    <t>9.1.2</t>
  </si>
  <si>
    <t>9.1.2.1</t>
  </si>
  <si>
    <t>Предоставлен отчет о достижении значения результата использования субсидии на 1 апреля 2023 года</t>
  </si>
  <si>
    <t>Рогачева Лариса Валерьевна  - Начальник отдела, минздрав</t>
  </si>
  <si>
    <t>9.1.2.2</t>
  </si>
  <si>
    <t>Предоставлен отчет об использовании межбюджетных трансфертов на 1 апреля 2023 года</t>
  </si>
  <si>
    <t>9.1.2.3</t>
  </si>
  <si>
    <t>Предоставлен отчет о достижении значения результата использования субсидии на 1 июля 2023 года</t>
  </si>
  <si>
    <t>9.1.2.4</t>
  </si>
  <si>
    <t>Предоставлен отчет об использовании межбюджетных трансфертов на 1 июля 2023 года</t>
  </si>
  <si>
    <t>9.1.2.5</t>
  </si>
  <si>
    <t>Предоставлен отчет о достижении значения результата использования субсидии на 1 октября 2023 года</t>
  </si>
  <si>
    <t>9.1.2.6</t>
  </si>
  <si>
    <t>Предоставлен отчет об использовании межбюджетных трансфертов на 1 октября 2023 года</t>
  </si>
  <si>
    <t>9.1.2.7</t>
  </si>
  <si>
    <t>9.1.2.8</t>
  </si>
  <si>
    <t>Предоставлен отчет об использовании межбюджетных трансфертов за 2023 год</t>
  </si>
  <si>
    <t>9.1.3</t>
  </si>
  <si>
    <t>9.1.3.1</t>
  </si>
  <si>
    <t>Определены региональные сосудистые центры и первичные сосудистые отделения для участия в переоснащении/дооснащении медицинскими изделиями</t>
  </si>
  <si>
    <t>9.1.3.2</t>
  </si>
  <si>
    <t>Утверждены дорожные карты переоснащения/дооснащения медицинским оборудованием региональных сосудистых центров и первичных сосудистых отделений за счет иных межбюджетных трансферов субъектам Российской Федерации</t>
  </si>
  <si>
    <t>Лопарева Виктория Юрьевна  - Начальник управления, минздрав</t>
  </si>
  <si>
    <t>9.1.3.3</t>
  </si>
  <si>
    <t>Отчеты субъектов Российской Федерации о ходе реализации соглашений о представлении иных межбюджетных трансферов субъектам Российской Федерации на переоснащение/дооснащение региональных сосудистых центров и первичных сосудистых отделений медицинским оборудованием</t>
  </si>
  <si>
    <t>9.1.3.4</t>
  </si>
  <si>
    <t>9.1.3.5</t>
  </si>
  <si>
    <t>Заключены контракты не менее, чем на 70 % единиц медицинских изделий, запланированных к переоснащению/дооснащению в рамках реализации мероприятия по переоснащению/дооснащению региональных сосудистых центров и первичных сосудистых отделений</t>
  </si>
  <si>
    <t>9.1.3.6</t>
  </si>
  <si>
    <t>9.1.3.7</t>
  </si>
  <si>
    <t>9.1.3.8</t>
  </si>
  <si>
    <t>9.1.3.9</t>
  </si>
  <si>
    <t>9.1.3.10</t>
  </si>
  <si>
    <t>9.1.3.11</t>
  </si>
  <si>
    <t>9.1.4</t>
  </si>
  <si>
    <t>9.1.4.1</t>
  </si>
  <si>
    <t>9.1.4.2</t>
  </si>
  <si>
    <t>Предоставление отчета об использовании средств областного бюджета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за 1 квартал 2023 года</t>
  </si>
  <si>
    <t>9.1.4.3</t>
  </si>
  <si>
    <t>9.1.4.4</t>
  </si>
  <si>
    <t>9.1.4.5</t>
  </si>
  <si>
    <t>9.1.4.6</t>
  </si>
  <si>
    <t>9.1.4.7</t>
  </si>
  <si>
    <t>10.1.1</t>
  </si>
  <si>
    <t>10.1.1.1</t>
  </si>
  <si>
    <t>Представлен отчет Оренбургской области о реализации мероприятий региональной программы "Борьба с онкологическими заболеваниями" за 1 квартал 2023 года</t>
  </si>
  <si>
    <t>Пензякова Светлана Александровна - Заместитель руководителя отдела, минздрав</t>
  </si>
  <si>
    <t>10.1.1.2</t>
  </si>
  <si>
    <t>Актуализация региональных программ "Борьба с онкологическими заболеваниями"</t>
  </si>
  <si>
    <t>10.1.1.3</t>
  </si>
  <si>
    <t>Представлен отчет Оренбургской области о реализации мероприятий региональной программы "Борьба с онкологическими заболеваниями" за 1-2 квартал 2023 года</t>
  </si>
  <si>
    <t>10.1.1.4</t>
  </si>
  <si>
    <t>Предоставление мониторинга реализации регионального проекта (в части результата регионального проекта)</t>
  </si>
  <si>
    <t>10.1.1.5</t>
  </si>
  <si>
    <t>Представлен отчет Оренбургской области о реализации мероприятий региональной программы "Борьба с онкологическими заболеваниями" за 1-3 квартал 2023 года</t>
  </si>
  <si>
    <t>10.1.1.6</t>
  </si>
  <si>
    <t>Представлен отчет Оренбургской области о реализации мероприятий региональной программы "Борьба с онкологическими заболеваниями" за 2023 год</t>
  </si>
  <si>
    <t>10.1.2</t>
  </si>
  <si>
    <t>10.1.2.1</t>
  </si>
  <si>
    <t>Представлен отчет Территориального фонда обязательного медицинского страхования за 1 квартал 2023 года</t>
  </si>
  <si>
    <t>10.1.2.2</t>
  </si>
  <si>
    <t> Предоставление отчета о кассовом исполнении средств ОМС в рамках реализации регионального проекта "Борьба с онкологическими заболеваниями" за первое полугодие 2023 года</t>
  </si>
  <si>
    <t>10.1.2.3</t>
  </si>
  <si>
    <t>Представлен отчет Территориального фонда обязательного медицинского страхования за 1-2 квартал 2023 года</t>
  </si>
  <si>
    <t>10.1.2.4</t>
  </si>
  <si>
    <t>Представлен отчет Территориального фонда обязательного медицинского страхования за 1-3 квартал 2023 года</t>
  </si>
  <si>
    <t>10.1.2.5</t>
  </si>
  <si>
    <t>Предоставление отчета о кассовом исполнении средств ОМС в рамках реализации регионального проекта "Борьба с онкологическими заболеваниями" за 2023 год</t>
  </si>
  <si>
    <t>10.1.2.6</t>
  </si>
  <si>
    <t>10.1.3</t>
  </si>
  <si>
    <t xml:space="preserve">Результат  "Организованы центры амбулаторной онкологической помощи " </t>
  </si>
  <si>
    <t>10.1.3.1</t>
  </si>
  <si>
    <t>Принято решение о создании (реорганизации) организации (структурного подразделения) в 2023 году</t>
  </si>
  <si>
    <t>10.1.3.2</t>
  </si>
  <si>
    <t>10.1.3.3</t>
  </si>
  <si>
    <t>10.1.3.4</t>
  </si>
  <si>
    <t>Представлен отчет Оренбургской области за 1-3 квартал 2023 года</t>
  </si>
  <si>
    <t>10.1.3.5</t>
  </si>
  <si>
    <t> Представлен отчет Оренбургской области за 2023 год</t>
  </si>
  <si>
    <t>10.1.3.6</t>
  </si>
  <si>
    <t>Получены лицензии, соответствующие видам деятельности организации (структурного подразделения) за 2023 год</t>
  </si>
  <si>
    <t>10.1.4</t>
  </si>
  <si>
    <t xml:space="preserve">Результат  "Оснащены (переоснащены) медицинским оборудованием региональные медицинские организации, оказывающие помощь больным онкологическими заболеваниями (диспансеры/больницы)" </t>
  </si>
  <si>
    <t>10.1.4.1</t>
  </si>
  <si>
    <t> Утверждена дорожная карта оснащения (переоснащения) медицинским оборудованием региональных медицинских организаций за счет иных внебюджетных трансфертов субъекту Российской Федерации</t>
  </si>
  <si>
    <t>10.1.4.2</t>
  </si>
  <si>
    <t>10.1.4.3</t>
  </si>
  <si>
    <t>Заключены контракты не менее, чем на 70 % единиц медицинских изделий, запланированных к переоснащению в рамках реализации мероприятия по переоснащению региональных медицинских организаций, оказывающих помощь больным с онкологическими заболеваниями (диспансеров/больниц)</t>
  </si>
  <si>
    <t>10.1.4.4</t>
  </si>
  <si>
    <t>10.1.5</t>
  </si>
  <si>
    <t>10.1.5.1</t>
  </si>
  <si>
    <t>10.1.5.2</t>
  </si>
  <si>
    <t>Отчет о проведении мероприятий по вторичной профилактике онкологических заболеваний за 1 квартал 2023 года</t>
  </si>
  <si>
    <t>10.1.5.3</t>
  </si>
  <si>
    <t>10.1.5.4</t>
  </si>
  <si>
    <t>Отчет о проведении мероприятий по вторичной профилактике онкологических заболеваний за 1-2 квартал 2023 года</t>
  </si>
  <si>
    <t>10.1.5.5</t>
  </si>
  <si>
    <t>10.1.5.6</t>
  </si>
  <si>
    <t>Отчет о проведении мероприятий по вторичной профилактике онкологических заболеваний за 1-3 квартал 2023 года</t>
  </si>
  <si>
    <t>10.1.5.7</t>
  </si>
  <si>
    <t xml:space="preserve"> Задача «Увеличен объем экспорта медицинских услуг»</t>
  </si>
  <si>
    <t>11.1.1</t>
  </si>
  <si>
    <t>11.1.1.1</t>
  </si>
  <si>
    <t>Подготовка информационных материалов на русском и английском языках о ведущих медицинских организациях Оренбургской области</t>
  </si>
  <si>
    <t>11.1.1.2</t>
  </si>
  <si>
    <t>Формирование плана участия в международных выставках на 2024 год</t>
  </si>
  <si>
    <t>11.1.1.3</t>
  </si>
  <si>
    <t>Предоставление отчета об анализе стоимости полиграфических услуг, услуг по переводу на иностранные языки, размещения рекламно-информационных материалов в СМИ, информационно-коммуникационной сети "Интернет"</t>
  </si>
  <si>
    <t>11.1.1.4</t>
  </si>
  <si>
    <t> Размещение рекламно-информационных материалов в информационно-телекоммуникационной сети "Интернет"</t>
  </si>
  <si>
    <t>11.1.1.5</t>
  </si>
  <si>
    <t>Формирование перечня стейкхолдеров по экспорту медицинских услуг</t>
  </si>
  <si>
    <t>11.1.1.6</t>
  </si>
  <si>
    <t>11.1.2</t>
  </si>
  <si>
    <t xml:space="preserve">Результат  "Реализация мониторинга объема оказанных медицинских услуг иностранным гражданам" </t>
  </si>
  <si>
    <t>11.1.2.1</t>
  </si>
  <si>
    <t>Предоставление отчета о численности пролеченных иностранных граждан за 2022 г. (нарастающим итогом с 2021 года)</t>
  </si>
  <si>
    <t>11.1.2.2</t>
  </si>
  <si>
    <t>Предоставление отчета о численности пролеченных иностранных граждан за I квартал 2023 г.(нарастающим итогом с 2021 года)</t>
  </si>
  <si>
    <t>11.1.2.3</t>
  </si>
  <si>
    <t>Мониторинг объема оказания медицинских услуг иностранным гражданам, в том числе в финансовом выражении за первое полугодие 2023 года</t>
  </si>
  <si>
    <t>11.1.2.4</t>
  </si>
  <si>
    <t>Предоставление отчета о численности пролеченных иностранных граждан II квартал 2023 г.(нарастающим итогом с 2021 года)</t>
  </si>
  <si>
    <t>11.1.2.5</t>
  </si>
  <si>
    <t>Предоставление отчета о численности пролеченных иностранных граждан за III квартал 2023 г.(нарастающим итогом с 2021 года)</t>
  </si>
  <si>
    <t>11.1.2.6</t>
  </si>
  <si>
    <t>12.1</t>
  </si>
  <si>
    <t>Задача «Обеспечение доступности всех видов медицинской помощи неработающему населению»</t>
  </si>
  <si>
    <t>12.1.1</t>
  </si>
  <si>
    <t>12.1.1.1</t>
  </si>
  <si>
    <t>Интервьюирование ведущих специалистов по вопросам основных заболеваний населения</t>
  </si>
  <si>
    <t>12.1.1.2</t>
  </si>
  <si>
    <t>12.1.1.3</t>
  </si>
  <si>
    <t>Задача «Обеспечение доступности лекарственными препаратами, медицинскими изделиями, специализированными продуктами лечебного питания населения»</t>
  </si>
  <si>
    <t>13.1.1</t>
  </si>
  <si>
    <t xml:space="preserve">Результат  "Исполнение плановой потребности в лекарственных препаратов и изделий отдельных категорий граждан" </t>
  </si>
  <si>
    <t>Коробов Александр Михайлович  - Заместитель министра здравоохранения Оренбургской области, минздрав</t>
  </si>
  <si>
    <t>13.1.1.1</t>
  </si>
  <si>
    <t xml:space="preserve">В медицинские и аптечные организации направлено письмо о проведении информационно-разъяснительной работы по сохранению набора социальных услуг
</t>
  </si>
  <si>
    <t>13.1.1.2</t>
  </si>
  <si>
    <t xml:space="preserve">Сформированы заявки на лекарственные препараты для населения Оренбургской области в соответствии с приказом Минздрава России на 2023 год
</t>
  </si>
  <si>
    <t>13.1.1.3</t>
  </si>
  <si>
    <t xml:space="preserve">Завершены процедуры закупок лекарственных препаратов для льготных категорий населения Оренбургской области за счет утвержденного на 2023 год финансирования
</t>
  </si>
  <si>
    <t xml:space="preserve">Задача  «Развитие комплексной системы профилактики, диагностики, лечения и реабилитации при психических расстройствах и расстройствах поведения» </t>
  </si>
  <si>
    <t>14.1.1</t>
  </si>
  <si>
    <t xml:space="preserve">Результат  "Обеспечение специализированной помощи лицам, страдающих  психическими расстройствами и расстройствами поведения" </t>
  </si>
  <si>
    <t>14.1.1.1</t>
  </si>
  <si>
    <t>Задача «Обеспечение населению всех видов специализированной помощи»</t>
  </si>
  <si>
    <t>15.1.1</t>
  </si>
  <si>
    <t xml:space="preserve">Результат  "Оснащены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изделиями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(далее - положение об организации паллиативной медицинской помощи)" </t>
  </si>
  <si>
    <t>15.1.1.1</t>
  </si>
  <si>
    <t>15.1.1.2</t>
  </si>
  <si>
    <t>Приобретено оборудование</t>
  </si>
  <si>
    <t>15.1.2</t>
  </si>
  <si>
    <t>15.1.2.1</t>
  </si>
  <si>
    <t xml:space="preserve">Заключено соглашение на предоставление субсидии на приобретение лекарственных препаратов с подведомственным медицинским учреждением </t>
  </si>
  <si>
    <t>15.1.2.2</t>
  </si>
  <si>
    <t>Приобретены лекарственные препараты</t>
  </si>
  <si>
    <t>15.1.3</t>
  </si>
  <si>
    <t>15.1.3.1</t>
  </si>
  <si>
    <t>Приобретены медицинские изделия</t>
  </si>
  <si>
    <t>15.1.3.2</t>
  </si>
  <si>
    <t>Обеспечены медицинскими изделиями пациенты, нуждающиеся в паллиативной медицинской помощи</t>
  </si>
  <si>
    <t>15.1.4</t>
  </si>
  <si>
    <t>15.1.4.1</t>
  </si>
  <si>
    <t>Приобретены автомобили</t>
  </si>
  <si>
    <t>15.1.4.2</t>
  </si>
  <si>
    <t xml:space="preserve">Организована выездная патронажная служба ПМП в двух МО государственной системы здравоохранения Оренбургской области
</t>
  </si>
  <si>
    <t>15.1.5</t>
  </si>
  <si>
    <t xml:space="preserve">Результат  "Количество граждан Российской Федерации, граждан Украины, граждан Донецкой Народной Республики, граждан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которым медицинскими организациями была оказана медицинская помощь, указанная в пункте 1 Правил предоставления из федерального бюджета бюджетам субъектов Российской Федерации иных межбюджетных трансфертов на компенсацию расходов, связанных с оказанием медицинской помощи отдельным категориям лиц, утвержденных постановлением Правительства Российской Федерации от 31 октября 2014 г. № 1134, а также проведены  профилактические прививки, включенные в календарь профилактических прививок по эпидемическим показаниям, и обязательные медицинские освидетельствования лиц, получивших свидетельство о рассмотрении ходатайства о признании беженцем по существу, лиц, подавших заявление о предоставлении временного убежища на территории Российской Федерации, и прибывших с указанными лицами членов их семей, а также граждан Украины, Донецкой Народной Республики, Луганской Народной Республики, а также лиц без гражданства, постоянно проживавших на территориях Украины, Донецкой Народной Республики или Луганской Народной Республики, временно пребывающих на территории Российской Федерации, а также их детей, в том числе усыновленных (удочеренных), супругов и родителей, в том числе обратившихся с заявлением о выдаче разрешения на временное проживание в Российской Федерации, вида на жительство в Российской Федерации или о приеме в гражданство Российской Федерации" </t>
  </si>
  <si>
    <t>15.1.5.1</t>
  </si>
  <si>
    <t xml:space="preserve">Заключено соглашение на предоставление субсидии на оказание медицинской помощи с подведомственным медицинским учреждением </t>
  </si>
  <si>
    <t>Савилова Марина Валерьевна - начальник управления экономики и финансов, минздрав</t>
  </si>
  <si>
    <t>Задача: «Обеспечение доступности ВМП»</t>
  </si>
  <si>
    <t>16.1.1</t>
  </si>
  <si>
    <t xml:space="preserve">Результат "Количество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 </t>
  </si>
  <si>
    <t>16.1.1.1</t>
  </si>
  <si>
    <t xml:space="preserve">Заключено соглашение на предоставление субсидии на оказание высокотехнологичной медицинской помощи с подведомственным медицинским учреждением </t>
  </si>
  <si>
    <t>16.1.1.2</t>
  </si>
  <si>
    <t>Предоставлен отчет о числе пациентов, которым оказана высокотехнологичная медицинская помощь</t>
  </si>
  <si>
    <t xml:space="preserve"> Задача: «Развитие безвозмездного донорства</t>
  </si>
  <si>
    <t>16.2.1</t>
  </si>
  <si>
    <t>16.2.1.1</t>
  </si>
  <si>
    <t>Заключено соглашение на предоставление субсидии на осуществление медицинской деятельности,связанной с донорством органов</t>
  </si>
  <si>
    <t>Задача: «Обеспечено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t>
  </si>
  <si>
    <t>17.1.1</t>
  </si>
  <si>
    <t>17.1.1.1</t>
  </si>
  <si>
    <t>Проведено за 1 квартал не менее 500 информационно-коммуникационных мероприятий, направленных на формирование и поддержание здорового образа жизни, а также по вопросам необходимости проведения профилактических медицинских осмотров несовершеннолетних: девочек – врачами акушерами-гинекологами; мальчиков – врачами детскими урологами-андрологами среди детей и их родителей/законных представителей, педагогических работников образовательных организаций</t>
  </si>
  <si>
    <t>Фроленко Анна Львовна  - начальник управления организации медицинской помощи детям и службы родовспоможения, минздрав</t>
  </si>
  <si>
    <t>17.1.1.2</t>
  </si>
  <si>
    <t>Представлены сведения об охвате детей в возрасте 15-17 лет профилактическими медицинскими осмотрами с целью сохранения их репродуктивного здоровья за 1 квартал 2023 года</t>
  </si>
  <si>
    <t>17.1.1.3</t>
  </si>
  <si>
    <t> Представлены сведения об охвате детей в возрасте 15-17 лет профилактическими медицинскими осмотрами с целью сохранения их репродуктивного здоровья за 2 квартал 2023 года</t>
  </si>
  <si>
    <t>17.1.1.4</t>
  </si>
  <si>
    <t>Проведено за 2 квартал не менее 500 информационно-коммуникационных мероприятий, направленных на формирование и поддержание здорового образа жизни среди детей и их родителей/законных представителей</t>
  </si>
  <si>
    <t>17.1.1.5</t>
  </si>
  <si>
    <t>Представлены сведения об охвате детей в возрасте 15-17 лет профилактическими медицинскими осмотрами с целью сохранения их репродуктивного здоровья за 3 квартал 2023 года</t>
  </si>
  <si>
    <t>17.1.1.6</t>
  </si>
  <si>
    <t>Проведено за 3 квартал не менее 500 информационно-коммуникационных мероприятий, направленных на формирование и поддержание здорового образа жизни среди детей и их родителей/законных представителей</t>
  </si>
  <si>
    <t>17.1.1.7</t>
  </si>
  <si>
    <t>17.1.1.8</t>
  </si>
  <si>
    <t>Проведено за 4 квартал не менее 500 информационно-коммуникационных мероприятий, направленных на формирование и поддержание здорового образа жизни среди детей и их родителей/законных представителей</t>
  </si>
  <si>
    <t>17.1.2</t>
  </si>
  <si>
    <t>17.1.2.1</t>
  </si>
  <si>
    <t>Представлены сведения о проведении медицинских профилактических осмотров детей в возрасте 0-17 лет за 1 квартал 2023 год</t>
  </si>
  <si>
    <t>17.1.2.2</t>
  </si>
  <si>
    <t>Проведено за первое полугодие 2023 г не менее 500 информационно-коммуникационных мероприятий, направленных на формирование и поддержание здорового образа жизни детей с 0-17 лет и их родителей (законных представителей)</t>
  </si>
  <si>
    <t>17.1.2.3</t>
  </si>
  <si>
    <t>Представлены сведения о проведении медицинских профилактических осмотров детей в возрасте 0-17 лет за 2 квартал 2023 год</t>
  </si>
  <si>
    <t>17.1.2.4</t>
  </si>
  <si>
    <t>Представлены сведения о проведении медицинских профилактических осмотров детей в возрасте 0-17 лет за 3 квартал 2023 год</t>
  </si>
  <si>
    <t>17.1.2.5</t>
  </si>
  <si>
    <t>Проведено за второе полугодие 2023 г. не менее 500 информационно-коммуникационных мероприятий, направленных на формирование и поддержание здорового образа жизни детей с 0-17 лет и их родителей (законных представителей).</t>
  </si>
  <si>
    <t>17.1.2.6</t>
  </si>
  <si>
    <t>Задача: «Повышено качество и доступность медицинской помощи детям и снижена детская смертность»</t>
  </si>
  <si>
    <t>17.2.1</t>
  </si>
  <si>
    <t>17.2.1.1</t>
  </si>
  <si>
    <t>17.2.1.2</t>
  </si>
  <si>
    <t>17.2.1.3</t>
  </si>
  <si>
    <t>17.2.1.4</t>
  </si>
  <si>
    <t>17.2.1.5</t>
  </si>
  <si>
    <t>17.2.1.6</t>
  </si>
  <si>
    <t>Обучено не менее 100% специалистов в области перинатологии, неонатологии и педиатрии в симуляционных центрах за 2023 г. (от годового плана)</t>
  </si>
  <si>
    <t>17.2.2</t>
  </si>
  <si>
    <t>17.2.2.1</t>
  </si>
  <si>
    <t>Строительно-монтажные работы завершены</t>
  </si>
  <si>
    <t>17.2.2.2</t>
  </si>
  <si>
    <t> Представлен отчет о ходе реализации строительства/реконструкции в соответствии с утвержденным субъектом графиком строительства/реконструкции объекта</t>
  </si>
  <si>
    <t>17.2.2.3</t>
  </si>
  <si>
    <t>Оборудование приобретено</t>
  </si>
  <si>
    <t>17.2.2.4</t>
  </si>
  <si>
    <t>Оборудование установлено</t>
  </si>
  <si>
    <t>17.2.2.5</t>
  </si>
  <si>
    <t> Оборудование введено в эксплуатацию</t>
  </si>
  <si>
    <t>17.2.2.6</t>
  </si>
  <si>
    <t>Заключение органа государственного строительного надзора получено</t>
  </si>
  <si>
    <t>17.2.2.7</t>
  </si>
  <si>
    <t>Объект недвижимого имущества введен в эксплуатацию</t>
  </si>
  <si>
    <t>17.2.2.8</t>
  </si>
  <si>
    <t>Государственная регистрация права на объект недвижимого имущества произведена</t>
  </si>
  <si>
    <t>17.2.2.9</t>
  </si>
  <si>
    <t>Техническая готовность объекта, %</t>
  </si>
  <si>
    <t>17.2.2.10</t>
  </si>
  <si>
    <t> Получена лицензия на медицинскую деятельность</t>
  </si>
  <si>
    <t>17.2.3</t>
  </si>
  <si>
    <t xml:space="preserve">Результат  "Будет оказана медицинская помощь женщинам в период беременности, родов и в послеродовый период, в том числе за счет средств родовых сертификатов" </t>
  </si>
  <si>
    <t>17.2.3.1</t>
  </si>
  <si>
    <t>17.2.3.2</t>
  </si>
  <si>
    <t>17.2.3.3</t>
  </si>
  <si>
    <t>17.2.3.4</t>
  </si>
  <si>
    <t>17.2.3.5</t>
  </si>
  <si>
    <t>17.2.3.6</t>
  </si>
  <si>
    <t>17.3.1</t>
  </si>
  <si>
    <t xml:space="preserve">Результат  "Детские поликлиники/детские поликлинические отделения медицинских организаций субъектов Российской Федерации реализуют организационно-планировочные решения внутренних пространств, обеспечивающих комфортность пребывания детей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 </t>
  </si>
  <si>
    <t>17.3.1.1</t>
  </si>
  <si>
    <t>Не менее 95% детских поликлиник/детских поликлинических отделений медицинских организаций реализовали организационно-планировочные решения внутренних пространств в соответствии с требованиями приказа Минздрава России от 7 марта 2018 г. № 92н «Об утверждении Положения об организации оказания первичной медико-санитарной помощи детям»</t>
  </si>
  <si>
    <t>17.3.1.2</t>
  </si>
  <si>
    <t>17.3.1.3</t>
  </si>
  <si>
    <t>17.3.1.4</t>
  </si>
  <si>
    <t>17.3.2</t>
  </si>
  <si>
    <t>17.3.2.1</t>
  </si>
  <si>
    <t>Дооснащено медицинскими изделиями не менее 95% детских поликлиник/детских поликлинических отделений медицинских организаций в соответствии с требованиями приказа Минздрава России от 7 марта 2018 г. № 92н «Об утверждении Положения об организации оказания первичной медико-санитарной помощи детям»</t>
  </si>
  <si>
    <t>17.3.2.2</t>
  </si>
  <si>
    <t>17.3.2.3</t>
  </si>
  <si>
    <t>17.3.2.4</t>
  </si>
  <si>
    <t>Задача: «Создание трехуровневой системы акушерских стационаров, сети перинатальных центров, оснащенных современным высокотехнологичным оборудованием, дистанционно-консультативных центров с выездными акушерскими и неонатологическими бригадами; мониторинг беременных высокого риска"</t>
  </si>
  <si>
    <t>18.1.1</t>
  </si>
  <si>
    <t xml:space="preserve">Результат  "Обеспечение доступности и качества медицинской помощи женщинам в период беременности, родов и послеродовой период" </t>
  </si>
  <si>
    <t>18.1.1.1</t>
  </si>
  <si>
    <t xml:space="preserve">Организован и проводится  разбор всех случаев рождения детей с экстремально низкой массой тела, произошедших на 1 и 2 уровнях
</t>
  </si>
  <si>
    <t>18.1.1.2</t>
  </si>
  <si>
    <t>18.1.1.3</t>
  </si>
  <si>
    <t xml:space="preserve">Проведено обучение специалистов, работающих в родовспомогательных учреждениях 1 уровня, по реанимации новорожденных в медицинских организациях 3 уровня области
</t>
  </si>
  <si>
    <t>18.1.1.4</t>
  </si>
  <si>
    <t>Задача: «Профилактика абортов»</t>
  </si>
  <si>
    <t>18.2.1</t>
  </si>
  <si>
    <t>18.2.1.1</t>
  </si>
  <si>
    <t xml:space="preserve">Оказана медико-социальной помощь беременным женщинам, оказавшимся в трудной жизненной ситуаци
</t>
  </si>
  <si>
    <t>Задача: «Раннее выявление и коррекция нарушений развития ребенка»</t>
  </si>
  <si>
    <t>19.1.1</t>
  </si>
  <si>
    <t>19.1.1.1</t>
  </si>
  <si>
    <t xml:space="preserve">Заключено соглашение на предоставление субсидии на реализацию мероприятий по проведению расширенного неонатального скрининга с подведомственным медицинским учреждением </t>
  </si>
  <si>
    <t>Задача: «Укрепление здоровья матери и ребенка»</t>
  </si>
  <si>
    <t>20.1.1</t>
  </si>
  <si>
    <t xml:space="preserve">Результат  "Меры социальной поддержки по обеспечению полноценным питанием беременных женщин, кормящих матерей, а также детей в возрасте до трех лет" </t>
  </si>
  <si>
    <t>20.1.1.1</t>
  </si>
  <si>
    <t>Проведено совещание по вопросам ранней диагностики заболеваний и профилактики угрожающих состояний</t>
  </si>
  <si>
    <t>20.1.1.2</t>
  </si>
  <si>
    <t>Задача: «Организация медицинской реабилитации»</t>
  </si>
  <si>
    <t>21.1.1</t>
  </si>
  <si>
    <t xml:space="preserve">Результат  "Оснащены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 </t>
  </si>
  <si>
    <t>21.1.1.1</t>
  </si>
  <si>
    <t xml:space="preserve">Заключено соглашение на предоставление субсидии на реализацию мероприятий по оснащению медицинскими изделиями с подведомственным медицинским учреждением </t>
  </si>
  <si>
    <t>Савилова Марина Валерьевна - начальник управления экономики и финансов</t>
  </si>
  <si>
    <t>21.1.1.2</t>
  </si>
  <si>
    <t>21.1.1.3</t>
  </si>
  <si>
    <t xml:space="preserve">Проведение совещания с МО по организации медицинской реабилитации
</t>
  </si>
  <si>
    <t xml:space="preserve">Задача: «Организация отдельных услуг санаторно-курортного лечения»  </t>
  </si>
  <si>
    <t>22.1.1</t>
  </si>
  <si>
    <t>22.1.1.1</t>
  </si>
  <si>
    <t>23.1</t>
  </si>
  <si>
    <t>Задача: «Ликвидация кадрового дефицита в медицинских организациях, оказывающих первичную медико-санитарную помощь»</t>
  </si>
  <si>
    <t>23.1.1</t>
  </si>
  <si>
    <t xml:space="preserve">Результат  "Число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 </t>
  </si>
  <si>
    <t>23.1.1.1</t>
  </si>
  <si>
    <t>Отчет о количестве специалистов, участвующих в системе непрерывного образования медицинских работников за 1 квартал</t>
  </si>
  <si>
    <t>Кутафина Елена Александровна  - начальник отдела, минздрав</t>
  </si>
  <si>
    <t>23.1.1.2</t>
  </si>
  <si>
    <t>Отчет о количестве специалистов, участвующих в системе непрерывного образования медицинских работников за 2 квартал</t>
  </si>
  <si>
    <t>23.1.1.3</t>
  </si>
  <si>
    <t>Специалисты отрасли здравоохранения информированы о принципах и механизмах реализации системы непрерывного медицинского образования</t>
  </si>
  <si>
    <t>23.1.1.4</t>
  </si>
  <si>
    <t>Отчет о количестве специалистов, участвующих в системе непрерывного образования медицинских работников за 3 квартал</t>
  </si>
  <si>
    <t>23.1.1.5</t>
  </si>
  <si>
    <t>23.1.1.6</t>
  </si>
  <si>
    <t>23.2.1</t>
  </si>
  <si>
    <t xml:space="preserve">Результат  "Увеличена численность врачей, работающих в государственных медицинских организациях, тыс. человек нарастающим итогом" </t>
  </si>
  <si>
    <t>23.2.1.1</t>
  </si>
  <si>
    <t>Определена потребность в работниках (персонале) различных категорий и квалификации</t>
  </si>
  <si>
    <t>23.2.1.2</t>
  </si>
  <si>
    <t>Данные федерального регистра медицинских работников по числу врачей на конец 2022 года подтверждены формой федерального статистического наблюдения ФСН № 30</t>
  </si>
  <si>
    <t>23.2.1.3</t>
  </si>
  <si>
    <t>Приняты меры по трудоустройству работников на вакантные рабочие места</t>
  </si>
  <si>
    <t>23.2.1.4</t>
  </si>
  <si>
    <t>Повышена эффективность трудоустройства выпускников организаций, реализующих образовательные программмы медицинского образования</t>
  </si>
  <si>
    <t>23.2.1.5</t>
  </si>
  <si>
    <t> Определены источники привлечения необходимой численности работников (персонала) (скорректированы контрольные цифры приема для специалистов с высшим образованием и объемов подготовки для специалистов со средним профессиональным образованием, переподготовки граждан по востребованным направлениям, задание на переподготовку граждан)</t>
  </si>
  <si>
    <t>23.2.1.6</t>
  </si>
  <si>
    <t>Созданы условия по закреплению привлеченных работников (персонала) на рабочих местах</t>
  </si>
  <si>
    <t>23.2.1.7</t>
  </si>
  <si>
    <t>23.2.2</t>
  </si>
  <si>
    <t xml:space="preserve">Результат  "Увеличена численность средних медицинских работников, работающих в государственных медицинских организациях, тыс. человек нарастающим итогом" </t>
  </si>
  <si>
    <t>23.2.2.1</t>
  </si>
  <si>
    <t>23.2.2.2</t>
  </si>
  <si>
    <t>Формирование кадрового резерва специалистов здравоохранения</t>
  </si>
  <si>
    <t>23.2.2.3</t>
  </si>
  <si>
    <t>Повышение престижа медицинских специальностей</t>
  </si>
  <si>
    <t>23.2.2.4</t>
  </si>
  <si>
    <t>Определены источники привлечения необходимой численности работников (персонала) (скорректированы контрольные цифры приема для специалистов с высшим образованием и объемов подготовки для специалистов со средним профессиональным образованием, переподготовки граждан по востребованным направлениям, задание на переподготовку граждан)</t>
  </si>
  <si>
    <t>23.2.2.5</t>
  </si>
  <si>
    <t>23.2.2.6</t>
  </si>
  <si>
    <t>23.2.2.7</t>
  </si>
  <si>
    <t>24.1</t>
  </si>
  <si>
    <t>Задача «Расширение государственной поддержки»</t>
  </si>
  <si>
    <t>24.1.1</t>
  </si>
  <si>
    <t xml:space="preserve">Результат  "Доля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 </t>
  </si>
  <si>
    <t>24.1.1.1</t>
  </si>
  <si>
    <t xml:space="preserve">Утвержден порядок предоставления единовременных компенсационных выплат медицинским работникам
</t>
  </si>
  <si>
    <t>25.1.1</t>
  </si>
  <si>
    <t>Результат "100%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</si>
  <si>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25.1.1.1</t>
  </si>
  <si>
    <t>Мониторинг межведомственного электронного взаимодействия медицинских организаций государственной и муниципальной систем здравоохранения субъектов Российской Федерации с Фондом социального страхования в части обмена сведениями об электронном родовом сертификате для оплаты услуг по медицинской помощи, оказанной женщинам в период беременности, и медицинской помощи, оказанной женщинам и новорожденным в период родов и в послеродовой период, а также по проведению профилактических медицинских осмотров ребенка в течение первого года жизни</t>
  </si>
  <si>
    <t>Неудахин Олег Викторович  - Начальник отдела, минздрав</t>
  </si>
  <si>
    <t>25.1.1.2</t>
  </si>
  <si>
    <t>25.1.1.3</t>
  </si>
  <si>
    <t>25.1.1.4</t>
  </si>
  <si>
    <t>25.1.1.5</t>
  </si>
  <si>
    <t>25.1.1.6</t>
  </si>
  <si>
    <t>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с Фондом социального страхования в части обмена сведениями об электронном родовом сертификате для оплаты услуг по медицинской помощи, оказанной женщинам в период беременности, и медицинской помощи, оказанной женщинам и новорожденным в период родов и в послеродовой период, а также по проведению профилактических медицинских осмотров ребенка в течение первого года жизни</t>
  </si>
  <si>
    <t>25.1.2</t>
  </si>
  <si>
    <t xml:space="preserve">Результат  "В 85 субъектах Российской Федерации функционирует централизованная подсистема государственной информационной системы в сфере здравоохранения «Телемедицинские консультации», к которой подключены все медицинские организации государственной и муниципальной систем здравоохранения субъектов Российской Федерации второго и третьего уровней." </t>
  </si>
  <si>
    <t>25.1.2.1</t>
  </si>
  <si>
    <t>Реализация в 2022 году плана мероприятий ("Дорожной карты") по внедрению телемедицинских технологий при оказании медицинской помощи на территории субъекта Российской Федерации, с использованием централизованной подсистемы государственной информационной системы в сфере здравоохранения субъекта Российской Федерации «Телемедицинские консультации»</t>
  </si>
  <si>
    <t>25.1.2.2</t>
  </si>
  <si>
    <t> Количество проведенных в 2022 году консультаций и (или) консилиумов врачей, с применением телемедицинских технологий при дистанционном взаимодействии медицинских работников между собой с использованием централизованной подсистемы государственной информационной системы в сфере здравоохранения субъекта Российской Федерации «Телемедицинские консультации», в разрезе профилей оказания медицинской помощи</t>
  </si>
  <si>
    <t>25.1.2.3</t>
  </si>
  <si>
    <t>Предоставлен отчет о количестве проведенных в 2023 году консультаций с применением телемедицинских технологий с использованием централизованной подсистемы государственной информационной системы в сфере здравоохранения субъекта Российской Федерации "Телемедицинские консультации" за истекший период отчетного года</t>
  </si>
  <si>
    <t>25.1.2.4</t>
  </si>
  <si>
    <t>25.1.2.5</t>
  </si>
  <si>
    <t>25.1.2.6</t>
  </si>
  <si>
    <t>25.1.3</t>
  </si>
  <si>
    <t>25.1.3.1</t>
  </si>
  <si>
    <t>Мониторинг доли территориально выделенных структурных подразделений медицинских организаций государственной и муниципальной системы здравоохранения (включая ФАП и ФП, подключённые к сети Интернет) 85 субъектов Российской Федерации, обеспечивающих посредством системы (подсистемы) «Управление льготным лекарственным обеспечением» государственной информационной системы субъекта Российской Федерации передачу сведений об оформленных рецептах на лекарственные препараты, медицинские изделия и специализированные продукты лечебного питания за счет бюджетных ассигнований федерального бюджета и бюджетов субъектов Российской Федерации в ЕГИСЗ</t>
  </si>
  <si>
    <t>25.1.3.2</t>
  </si>
  <si>
    <t>Мониторинг доли аптечных организаций, участвующих в реализации программ льготного лекарственного обеспечения, 85 субъектов Российской Федерации обеспечивших посредством системы (подсистемы) «Управление льготным лекарственным обеспечением» государственной информационной системы субъекта Российской Федерации передачу сведений об отпущенных рецептах на лекарственные препараты, медицинские изделия и специализированные продукты лечебного питания за счет бюджетных ассигнований федерального бюджета и бюджетов субъектов Российской Федерации, в том числе находящихся на отсроченном обслуживании в ЕГИСЗ</t>
  </si>
  <si>
    <t>25.1.3.3</t>
  </si>
  <si>
    <t>25.1.3.4</t>
  </si>
  <si>
    <t>25.1.3.5</t>
  </si>
  <si>
    <t>25.1.3.6</t>
  </si>
  <si>
    <t>25.1.3.7</t>
  </si>
  <si>
    <t>100% территориально выделенных структурных подразделений медицинских организаций государственной и муниципальной системы здравоохранения (включая ФАП и ФП, подключённые к сети Интернет) 85 субъектов Российской Федерации оформляют рецепты в форме электронного документа с использованием усиленной квалифицированной электронной подписи медицинского работника и обеспечивают электронное информационное взаимодействие с аптечными организациями</t>
  </si>
  <si>
    <t>25.1.3.8</t>
  </si>
  <si>
    <t>100% аптечных организаций 85 субъектов Российской Федерации обеспечивают электронное инфрмационное взаимодействие с медицинскими организациями при обслуживании рецептов, оформленных в форме электронного документа с использованием усиленной квалифицированной подписи медицинского работника</t>
  </si>
  <si>
    <t>25.1.3.9</t>
  </si>
  <si>
    <t>100% территориально-выделенных структурных подразделений медицинских организаций государственной и муниципальной систем здравоохранения субъекта Российской Федерации (в том числе ФАП и ФП, подключённые к сети Интернет) 85 субъектов Российской Федерации обеспечивает посредством системы (подсистемы) «Управление льготным лекарственным обеспечением» ГИС субъекта Российской Федерации передачу сведений об оформленных рецептах на лекарственные препараты, медицинские изделия и специализированные продукты лечебного питания за счет бюджетных ассигнований федерального бюджета и бюджета субъекта Российской Федерации в ЕГИСЗ</t>
  </si>
  <si>
    <t>25.1.3.10</t>
  </si>
  <si>
    <t>100% аптечных организаций, участвующих в реализации программ льготного лекарственного обеспечения, 85 субъектов Российской Федерации обеспечивают посредством системы (подсистемы) «Управление льготным лекарственным обеспечением» ГИС субъекта Российской Федерации передачу сведений об оформленных рецептах на лекарственные препараты, медицинские изделия и специализированные продукты лечебного питания за счет бюджетных ассигнований федерального бюджета и бюджета субъекта Российской Федерации в ЕГИСЗ</t>
  </si>
  <si>
    <t>25.1.4</t>
  </si>
  <si>
    <t xml:space="preserve">Результат  "85 субъектов реализовали региональные проекты «Создание единого цифрового контура в здравоохранении на основе единой государственной информационной системы здравоохранения (ЕГИСЗ)» с целью внедрения в медицинских организациях государственной и муниципальной систем здравоохранения медицинских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 </t>
  </si>
  <si>
    <t>25.1.4.1</t>
  </si>
  <si>
    <t>85 субъектов Российской Федерации утвердили планы дооснащения государственных и муниципальных медицинских организаций информационно-телекоммуникационным оборудованием, средствами защиты информации.</t>
  </si>
  <si>
    <t>25.1.4.2</t>
  </si>
  <si>
    <t>25.1.4.3</t>
  </si>
  <si>
    <t>25.1.4.4</t>
  </si>
  <si>
    <t>35% медицинских организаций государственной и муниципальной систем здравоохранения субъектов Российской Федерации с целью обеспечения межведомственного электронного взаимодействия с МВД обеспечивают передачу сведений о прохождении медицинского освидетельствования на допуск к управлению транспортными средствами посредством ЕГИСЗ</t>
  </si>
  <si>
    <t>25.1.4.5</t>
  </si>
  <si>
    <t>35% медицинских организаций государственной и муниципальной систем здравоохранения субъектов Российской Федерации с целью обеспечения межведомственного электронного взаимодействия с Росгвардией обеспечивают передачу сведений о прохождении медицинского освидетельствования на получение права ношения оружия и права заниматься частной детективной и охранной деятельностью</t>
  </si>
  <si>
    <t>25.1.4.6</t>
  </si>
  <si>
    <t>35% психоневрологических и наркологических диспансеров государственной и муниципальной систем здравоохранения субъектов Российской Федерации обеспечивают информационное взаимодействие с ЕГИСЗ для передачи сведений о наличии/отсутствии заболеваний, являющихся противопоказаниями к управлению транспортными средствами</t>
  </si>
  <si>
    <t>25.1.4.7</t>
  </si>
  <si>
    <t>75% медицинских организаций государственной и муниципальной систем здравоохранения субъектов Российской Федерации используют электронный сервис идентификации граждан по полису ОМС и документам, удостоверяющим личность</t>
  </si>
  <si>
    <t>25.1.4.8</t>
  </si>
  <si>
    <t>100 % территориально выделенных структурных подразделений медицинских организаций 85 субъектов Российской Федерации в личном кабинете пациента «Мое здоровье» на едином портале государственных и муниципальных услуг (функций) обеспечат для граждан сервис прикрепления онлайн</t>
  </si>
  <si>
    <t>25.1.4.9</t>
  </si>
  <si>
    <t>100 % территориально выделенных структурных подразделений медицинских организаций 85 субъектов Российской Федерации в личном кабинете пациента «Мое здоровье» на едином портале государственных и муниципальных услуг (функций) обеспечат для граждан сервис записи на вакцинацию и информирование о фактически проведенных мероприятиях по вакцинопрофилактике</t>
  </si>
  <si>
    <t>25.1.4.10</t>
  </si>
  <si>
    <t>100 % территориально выделенных структурных подразделений медицинских организаций 85 субъектов Российской Федерации в личном кабинете пациента «Мое здоровье» на едином портале государственных и муниципальных услуг (функций) обеспечат для граждан сервис записи на прием к врачу, осуществляющему диспансерное наблюдение для пациентов с хроническими заболеваниями, функциональными расстройствами, иными состояниями</t>
  </si>
  <si>
    <t>25.1.4.11</t>
  </si>
  <si>
    <t>100 % территориально выделенных структурных подразделений медицинских организаций 85 субъектов Российской Федерации в личном кабинете пациента «Мое здоровье» на едином портале государственных и муниципальных услуг (функций) обеспечат для граждан сервис записи на прием к врачу по направлению для получения первичной специализированной медико-санитарной помощи</t>
  </si>
  <si>
    <t>25.1.4.12</t>
  </si>
  <si>
    <t>25.1.4.13</t>
  </si>
  <si>
    <t>50% медицинских организаций государственной и муниципальной систем здравоохранения субъектов Российской Федерации с целью обеспечения межведомственного электронного взаимодействия с МВД обеспечивают передачу сведений о прохождении медицинского освидетельствования на допуск к управлению транспортными средствами посредством ЕГИСЗ</t>
  </si>
  <si>
    <t>25.1.4.14</t>
  </si>
  <si>
    <t>50% медицинских организаций государственной и муниципальной систем здравоохранения субъектов Российской Федерации с целью обеспечения межведомственного электронного взаимодействия с Росгвардией обеспечивают передачу сведений о прохождении медицинского освидетельствования на получение права ношения оружия и права заниматься частной детективной и охранной деятельностью</t>
  </si>
  <si>
    <t>25.1.4.15</t>
  </si>
  <si>
    <t>50% психоневрологических и наркологических диспансеров государственной и муниципальной систем здравоохранения субъектов Российской Федерации обеспечивают информационное взаимодействие с ЕГИСЗ для передачи сведений о наличии/отсутствии заболеваний, являющихся противопоказаниями к управлению транспортными средствами</t>
  </si>
  <si>
    <t>100% медицинских организаций государственной и муниципальной систем здравоохранения субъектов Российской Федерации используют электронный сервис идентификации граждан по полису ОМС и документам, удостоверяющим личность</t>
  </si>
  <si>
    <t>25.1.5</t>
  </si>
  <si>
    <t xml:space="preserve">Результат  "Мероприятия по сопровождению региональной единой государственной информационной системы в сфере здравоохранения (ЕГИСЗ)" </t>
  </si>
  <si>
    <t>25.1.5.1</t>
  </si>
  <si>
    <t>25.1.5.2</t>
  </si>
  <si>
    <t>Сформировано техническое задание на оказание услуги</t>
  </si>
  <si>
    <t>25.1.5.3</t>
  </si>
  <si>
    <t>25.1.5.4</t>
  </si>
  <si>
    <t>Задача «Повышение эффективности функционирования системы здравоохранения путем создания механизмов взаимодействия медицинских организаций на основе ЕГИСЗ, внедрения цифровых технологий и платформенных решений, формирующих единый цифровой контур здравоохранения для решения следующих задач: - управления отраслью, - осуществления медицинской деятельности в соответствии со стандартами и клиническими рекомендациями, - обеспечения экономической эффективности сферы здравоохранения, - управления персоналом и кадрового обеспечения, - обеспечения эффективного управления цифровой инфраструктурой, - контрольно-надзорной деятельности»</t>
  </si>
  <si>
    <t>25.2.1</t>
  </si>
  <si>
    <t xml:space="preserve">Результат  "100% медицинских организаций обеспечивают для граждан доступ к юридически значимым электронным медицинским документам посредством Личного кабинета пациента «Мое здоровье» на Едином портале государственных и муниципальных услуг." </t>
  </si>
  <si>
    <t>25.2.1.1</t>
  </si>
  <si>
    <t>Мониторинг формирования и предоставления территориально-выделенными структурными подразделениями медицинских организаций государственной и муниципальной систем здравоохранения субъектов Российской Федерации электронных медицинских документов в Личном кабинете пациента «Мое здоровье» на Едином портале государственных услуг и функций для граждан</t>
  </si>
  <si>
    <t>25.2.1.2</t>
  </si>
  <si>
    <t>Мониторинг формирования и предоставления территориально-выделенными структурными подразделениями медицинских организаций государственной и муниципальной систем здравоохранения субъектов Российской Федерации электронных медицинских документов в Личном кабинете пациента "Мое здоровье" на Едином портале государственных услуг и функций для граждан</t>
  </si>
  <si>
    <t>25.2.1.3</t>
  </si>
  <si>
    <t>25.2.1.4</t>
  </si>
  <si>
    <t>25.2.1.5</t>
  </si>
  <si>
    <t>25.2.1.6</t>
  </si>
  <si>
    <t>Количество территориально-выделенных структурных подразделений медицинских организаций государственной и муниципальной систем здравоохранения, обеспечивающих доступ гражданам к электронным медицинским документам в Личном кабинете пациента «Мое здоровье» на Едином портале государственных услуг и функций в 2023 году</t>
  </si>
  <si>
    <t>Задача «Обеспечение доступности медицинских сервисов для населения»</t>
  </si>
  <si>
    <t>26.1.1</t>
  </si>
  <si>
    <t xml:space="preserve">Результат  "Развитие информационно-телекоммуникационной инфраструктуры" </t>
  </si>
  <si>
    <t>Сулимов Иннокентий Владимирович - Заместитель министра здравоохранения Оренбургской области, минздрав</t>
  </si>
  <si>
    <t>26.1.1.1</t>
  </si>
  <si>
    <t xml:space="preserve">Проведено обследование государственных МО Оренбургской области с целью определения потребности в дооснащении информационно-телекоммуникационным оборудованием
</t>
  </si>
  <si>
    <t>26.1.1.2</t>
  </si>
  <si>
    <t>Задача «Исполнение государственной политики в области здравоохранения»</t>
  </si>
  <si>
    <t>27.1.1</t>
  </si>
  <si>
    <t xml:space="preserve">Результат  "Совершенствование системы регионального управления" </t>
  </si>
  <si>
    <t>Липатов Вячеслав Николаевич  - Заместитель министра здравоохранения Оренбургской области, минздрав</t>
  </si>
  <si>
    <t>27.1.2</t>
  </si>
  <si>
    <t xml:space="preserve">Произведена сверка расчетов с поставщиками и подрядчиками за IV квартал 2022 года
</t>
  </si>
  <si>
    <t>27.1.3</t>
  </si>
  <si>
    <t xml:space="preserve">Произведена сверка расчетов с поставщиками и подрядчиками за I квартал 2023 года
</t>
  </si>
  <si>
    <t>27.1.4</t>
  </si>
  <si>
    <t xml:space="preserve">Произведена сверка расчетов с поставщиками и подрядчиками за II квартал 2023 года
</t>
  </si>
  <si>
    <t>27.1.5</t>
  </si>
  <si>
    <t xml:space="preserve">Произведена сверка расчетов с поставщиками и подрядчиками за III квартал 2023 года
</t>
  </si>
  <si>
    <t>Задача «Развитие и использование новых управленческих технологий»</t>
  </si>
  <si>
    <t>28.1.1</t>
  </si>
  <si>
    <t xml:space="preserve">Результат  "Развитие новых форм организации оказания медицинской помощи" </t>
  </si>
  <si>
    <t>28.1.1.1</t>
  </si>
  <si>
    <t xml:space="preserve">Ввод в эксплуатацию объекта здравоохранения для оказания ПМСП
</t>
  </si>
  <si>
    <t>Задача «Расширение социального партнерства»</t>
  </si>
  <si>
    <t>29.1.1</t>
  </si>
  <si>
    <t xml:space="preserve">Результат  "Информационная поддержка СОНКО" </t>
  </si>
  <si>
    <t>29.1.1.1</t>
  </si>
  <si>
    <t xml:space="preserve">Профилактическая работа СОНКО освещена в СМИ
</t>
  </si>
  <si>
    <t>Задача «Расширение межведомственного взаимодействия с научно-исследовательскими и образовательными учреждениями»</t>
  </si>
  <si>
    <t>30.1.1</t>
  </si>
  <si>
    <t>Результат  "Научное совпровождение организации оказания медицинской помощи населению"</t>
  </si>
  <si>
    <t>30.1.1.1</t>
  </si>
  <si>
    <t>Научно-аналитическое совпровождение в итоговых отчетах медицинских организаций</t>
  </si>
  <si>
    <t>Баянова Наталья Александровна  - руководитель отдела стратегических проектов в сфере здравоохранения, минздрав</t>
  </si>
  <si>
    <t>30.1.1.2</t>
  </si>
  <si>
    <t>Написание статей в публицестических изданиях федерального значения</t>
  </si>
  <si>
    <t>30.1.1.3</t>
  </si>
  <si>
    <t>Участие в конференциях Министерства здравоохранения Российской Федерации,в том числе в стратегических сессиях</t>
  </si>
  <si>
    <t>тысяча посещений</t>
  </si>
  <si>
    <t>посещение</t>
  </si>
  <si>
    <t>единица</t>
  </si>
  <si>
    <t>литр чистого (100%) спирта</t>
  </si>
  <si>
    <t>тысяча единиц</t>
  </si>
  <si>
    <t>миллион долларов</t>
  </si>
  <si>
    <t>штука</t>
  </si>
  <si>
    <t>ЕГАИС-объемы;
база данных деклараций об объемах производства и оборота этилового спирта, алкогольной и спиртосодержащей пищевой продукции, спиртосодержащей непищевой продукции с содержанием этилового спирта более 40 процент объема готовой продукции и об объемах использования этилового спирта для производства алкогольной и спиртосодержащей продукции - объемы</t>
  </si>
  <si>
    <t>тысяча  человек</t>
  </si>
  <si>
    <t>Задача (ОЗР): гражданам, проживающим в населенных пунктах с численностью населения до 2000 человек стала доступна первичная медико-санитарная помощь посредством охвата фельдшерскими пунктами (ФП), фельдшерско-акушерскими пунктами (ФАП) и врачебными амбулаториями (ВА), а также медицинская помощь с использованием мобильных комплексов</t>
  </si>
  <si>
    <t>Задача (ОЗР): гражданам предоставлены возможности для оценки своего здоровья путем прохождения профилактического медицинского осмотра и (или) диспансеризации</t>
  </si>
  <si>
    <t>Задача (ОЗР): увеличена доступность для граждан поликлиник и поликлинических подразделений, внедривших стандарты и правила «Новой модели организации оказания медицинской помощи</t>
  </si>
  <si>
    <t>Задача (ОЗР): обеспечена доступность диагностики, профилактики и лечения сердечно-сосудистых заболеваний</t>
  </si>
  <si>
    <t>Задача (ОЗР): обеспечена доступность профилактики, диагностики и лечения онкологических заболеваний</t>
  </si>
  <si>
    <t>Задача (ОЗР): 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t>
  </si>
  <si>
    <t>Задача (ОЗР): обеспеченность населения необходимым числом медицинских работников</t>
  </si>
  <si>
    <t>Задача (ОЗР): в результате цифровизации здравоохранения гражданам обеспечена доступность цифровых сервисов посредством внедрения электронного документооборота, в том числе телемедицинских технологий, электронной записи к врачу, электронных рецептов</t>
  </si>
  <si>
    <t>Задача (ОЗР): организовано оказание медицинской помощи с приближением к месту жительства, месту обучения или работы исходя из потребностей всех групп населения с учетом трехуровневой системы оказания медицинской помощи</t>
  </si>
  <si>
    <t>Задача (ОЗР): увеличена доля граждан, ведущих здоровый образ жизни</t>
  </si>
  <si>
    <t>Задача (ОЗР): «Гражданам, проживающим в населенных пунктах с численностью населения до 2000 человек стала доступна первичная медико-санитарная помощь посредством охвата фельдшерскими пунктами (ФП), фельдшерско-акушерскими пунктами (ФАП) и врачебными амбулаториями (ВА), а также медицинская помощь с использованием мобильных комплексов»</t>
  </si>
  <si>
    <t>Задача (ОЗР) «Обеспечена доступность диагностики, профилактики и лечения сердечно-сосудистых заболеваний»</t>
  </si>
  <si>
    <t>Задача (ОЗР) «Обеспечена доступность профилактики, диагностики и лечения онкологических заболеваний»</t>
  </si>
  <si>
    <t>Задача (ОЗР) «Обеспечена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t>
  </si>
  <si>
    <t>Задача(ОЗР): «Обеспеченность населения необходимым числом медицинских работников»</t>
  </si>
  <si>
    <t>Задача (ОЗР): «Гражданам предоставлены возможности для оценки своего здоровья путем прохождения профилактического медицинского осмотра и (или) диспансеризации»</t>
  </si>
  <si>
    <t>Задача (ОЗР): «Увеличена доступность для граждан поликлиник и поликлинических подразделений, внедривших стандарты и правила «Новой модели организации оказания медицинской помощи»</t>
  </si>
  <si>
    <t>Задача: «Повышение качества и доступности медицинской помощи для лиц старше трудоспособного возраста»</t>
  </si>
  <si>
    <t>Задача (ОЗР): «В результате цифровизации здравоохранения гражданам обеспечена доступность цифровых сервисов посредством внедрения электронного документооборота, в том числе телемедицинских технологий, электронной записи к врачу, электронных рецептов»</t>
  </si>
  <si>
    <t>Задача (ОЗР): «Организовано оказание медицинской помощи с приближением к месту жительства, месту обучения или работы исходя из потребностей всех групп населения с учетом трехуровневой системы оказания медицинской помощи»</t>
  </si>
  <si>
    <t> Представлен отчет Оренбургской области за 1 квартал 2023 года</t>
  </si>
  <si>
    <t>Представлен отчет Оренбургской области за 1-2 квартал 2023 года</t>
  </si>
  <si>
    <t>в соответствии с пунктом 12 части 1 статьи 10 Закона Оренбургской области от 27 ноября 2003 года № 613/70-III-ОЗ (в редакции от 30.03.2023) «О налоге на имущество организаций» от уплаты налога на имущество организаций  освобождены: организации-концессионеры, заключившие с Оренбургской областью концессионные соглашения в целях создания объекта здравоохранения на территории Оренбургской области, - в отношении имущества, переданного концессионеру и (или) созданного (реконструированного) им в соответствии с концессионным соглашением.
Налоговая льгота предоставляется на основании концессионного соглашения и правоустанавливающих документов на объекты недвижимости, являющиеся объектом концессионного соглашения.</t>
  </si>
  <si>
    <t>Удовлетворенность населения доступностью оказываемой медицинской помощи (71,0%)</t>
  </si>
  <si>
    <t>Удовлетворенность населения доступностью  оказываемой медицинской помощи (71,5%)</t>
  </si>
  <si>
    <t xml:space="preserve">Удовлетворенность населения доступностью оказываемой медицинской помощи (72,0%)   </t>
  </si>
  <si>
    <t>Обеспечен мониторинг межведомственного электронного взаимодействия медицинских организаций государственной и муниципальной систем здравоохранения субъектов Российской Федерации с информационной системой Федерального фонда социального страхования</t>
  </si>
  <si>
    <t>Обеспечен мониторинг межведомственного электронного взаимодействия медицинских организаций государственной и муниципальной систем здравоохранения субъектов Российской Федерации с учреждениями медико-социальной экспертизы</t>
  </si>
  <si>
    <t>8 - прочие методы сбора информации (Распоряжение Правительства РФ от 06.05.2008 N 671-р "Об утверждении Федерального плана статистических работ")</t>
  </si>
  <si>
    <t>Данные  Федерального плана статистических работ 
(позиция 1.8.1, позиция 1.8.6)</t>
  </si>
  <si>
    <t>Данные  Федерального плана статистических работ (позиция 1.8.8)</t>
  </si>
  <si>
    <t xml:space="preserve">7- административная информация
</t>
  </si>
  <si>
    <t>7- административная информация</t>
  </si>
  <si>
    <t>7 - административная информация</t>
  </si>
  <si>
    <t xml:space="preserve">8 - прочие методы сбора информации </t>
  </si>
  <si>
    <t>заключено концессионное соглашение</t>
  </si>
  <si>
    <t>форма федерального статистического наблюдения 
№ 1-У  "Сведения об умерших";</t>
  </si>
  <si>
    <t>8 - прочие методы сбора информации</t>
  </si>
  <si>
    <t>форма федерального статистического наблюдения 
№ 32 "Сведения о медицинской помощи беременным, роженицам, и родильницам"</t>
  </si>
  <si>
    <t>Единый государственный реестр записей актов гражданского состояния (далее - ЕГР ЗАГС)</t>
  </si>
  <si>
    <t>1 -периодическая отчетность,
7 - административная информация</t>
  </si>
  <si>
    <t>ЕГР ЗАГС</t>
  </si>
  <si>
    <t>на основании приказа ГБУЗ "МИАЦ" №94-н от 28.11.2017 г. в Оренбургской области на базе ГБУЗ "МИАЦ" функционирует Региональный центр организации первичной медико-санитарной помощи</t>
  </si>
  <si>
    <t xml:space="preserve">на основании актов приема-передачи осуществляется количественный подсчет числа приобретенного автомобильного транспорта </t>
  </si>
  <si>
    <t>Объект считается завершенным, после ввода объекта в эксплуатацию и получения лицензии на осуществление медицинской деятельности</t>
  </si>
  <si>
    <t>на основании актов приема-передачи осуществляется количественный подсчет числа завершенных капитальных ремонтов зданий медицинских организаций</t>
  </si>
  <si>
    <t>на основании актов приема-передачи осуществляется количественный подсчет числа приобретенного оборудования</t>
  </si>
  <si>
    <t>Приобретение оборудования в целях реализации региональных проектов модернизации первичного звена здравоохранения</t>
  </si>
  <si>
    <t>ЧМунО - число муниципальных программ;
ОЧМунО - общее число муниципальных образований</t>
  </si>
  <si>
    <t>Наличие утверженных муниципальных программ (утверждение муниципальной программы осуществляется правовыми актами муниципальных образований)</t>
  </si>
  <si>
    <t>Наличие утвержденных корпоративных программ на предприятиях Оренбургской области.</t>
  </si>
  <si>
    <t>на основании распоряжения министерства здравоохранения Оренбургской области от 30.05.2019 №1188 в Оренбургской области функционирует 1 гериатрический центр</t>
  </si>
  <si>
    <t>распоряжение минздрава Оренбургской области (о плане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ЕГИСЗ (расчет числа граждан, которым проведена вакцинация)</t>
  </si>
  <si>
    <t>распоряжением минздрава Оренбургской области от 22.08.2022 №2021 утвержден комплекс мер, направленный на профилактику падений и переломов у лиц пожилового и старческого возраста в Оренбургской области (актуализация распоряжения по потребности)</t>
  </si>
  <si>
    <t>постановление Правительства Оренбургской области от 28.06.2019 №450-пп "Об утверждении региональной программы "Борьба с сердечно-сосудистыми заболеваниями" (актуализация по потребности)</t>
  </si>
  <si>
    <t>постановление Правительства Оренбургской области от 28.06.2019 №451-пп "Об утверждении региональной программы "Борьда с онкологическими заболеваниями" (актуализация по потребности)</t>
  </si>
  <si>
    <t>объект медицинской организации считается завершенным, после ввода объекта в эксплуатацию и получения лицензии на осуществление медицинской деятельности</t>
  </si>
  <si>
    <t>На основании потребности в медицинских работниках, приказом минздрава утверждается плановоая численность медицинских работников, которым запланировано предоставить выплаты.    (ежегодная актуализация)</t>
  </si>
  <si>
    <t>распоряжение минздрава об определении социально ориентированных некоммерческих организаций, которым будет оказана информационная поддержка (ежегодная актуализация)</t>
  </si>
  <si>
    <t>распоряжение минздрава о межведомственном взаимодействии с научно-исследовательскими и образовательными учреждениями (ежегодная актуализация)</t>
  </si>
  <si>
    <t>Какунина Татьяна Владимировна - Руководитель отдела, минздрав</t>
  </si>
  <si>
    <t>Савельева Людмила Ивановна - Начальник отдела, минздрав</t>
  </si>
  <si>
    <t>Совершенствование системы управления здравоохранением</t>
  </si>
  <si>
    <t xml:space="preserve">В 2023-2024 годах страховые медицинские организации обеспечивают информирование застрахованных лиц с хроническими неинфекционными заболеваниями (их законных представителей), при наличии которых устанавливается диспансерное наблюдение при получении медицинской помощи, о возможности прохождения диспансерного наблюдения, за счет чего будет увеличен охват диспансерной группы граждан диспансерным наблюдением </t>
  </si>
  <si>
    <t>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(софинансирование из резервного фонда Правительства Российской Федерации)</t>
  </si>
  <si>
    <t xml:space="preserve">Проведение капитального ремонта объектов медицинских организаций, на базе которых оказывается первичная медико-санитарная помощь, уменьшит количество неэффективно используемых площадей, создаст комфортные условия пребывания в медицинских организациях. </t>
  </si>
  <si>
    <t>Страховыми медицинскими организациями обеспечено индивидуальное информирование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(доля лиц, индивидуально проинформированных от общего числа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 нарастающим итогом</t>
  </si>
  <si>
    <t xml:space="preserve"> ДЛинф= КЛинф/Общ * 100 %</t>
  </si>
  <si>
    <t xml:space="preserve"> Длинф -доля лиц с хроническими неинфекционными заболеваниями, при наличии которых устанавливается диспансерное наблюдение индивидуально проинформированные страховыми медицинскими организациями
Клинф - количество лиц с хроническими неинфекционными заболеваниями, при наличии которых устанавливается диспансерное наблюдение индивидуально проинформированных страховыми медицинскими организациями
Общ -  общее число лиц с хроническими неинфекционными заболеваниями, при наличии которых устанавливается диспансерное наблюдение подлежащие индивидуальному проинформированию страховыми медицинскими организациями </t>
  </si>
  <si>
    <t>Обеспечено участие медицинских организаций Оренбургской области, оказывающих первичную медико-санитарную помощь,  в создании и тиражировании "Новой модели организации оказания медицинской помощи"</t>
  </si>
  <si>
    <t xml:space="preserve">Приобретение оборудования в целях реализации региональных проектов модернизации первичного звена здравоохранения </t>
  </si>
  <si>
    <t>Разработаны, утверждены и реализуются региональные программы «Борьба с сердечно-сосудистыми заболеваниями»</t>
  </si>
  <si>
    <t>Повышена квалификация медицинских работников в области перинатологии, неонатологии и педиатрии в симуляционных центрах, тыс. человек нарастающим итогом</t>
  </si>
  <si>
    <t>Задача: раннее выявление и коррекция нарушений развития ребенка</t>
  </si>
  <si>
    <t>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</si>
  <si>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</si>
  <si>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Организовано не менее 900 тысяч автоматизированных рабочих мест медицинских работников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t>
  </si>
  <si>
    <t xml:space="preserve">Результат "Страховыми медицинскими организациями обеспечено индивидуальное информирование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(доля лиц, индивидуально проинформированных от общего числа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 нарастающим итогом" </t>
  </si>
  <si>
    <t>В субъектах Российской Федерации по итогам 3 месяцев 2023 года обеспечен охват индивидуальным информированием не менее 9 процентов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</si>
  <si>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В субъектах Российской Федерации по итогам 6 месяцев 2023 года обеспечен охват индивидуальным информированием не менее 18 процентов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</si>
  <si>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В субъектах Российской Федерации по итогам 9 месяцев 2023 года обеспечен охват индивидуальным информированием не менее 28 процентов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</si>
  <si>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В субъектах Российской Федерации по итогам 10 месяцев 2023 года обеспечен охват индивидуальным информированием не менее 19 процентов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</si>
  <si>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В субъектах Российской Федерации по итогам 12 месяцев 2023 года обеспечен охват индивидуальным информированием не менее 37 процентов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</si>
  <si>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1.2.1.4</t>
  </si>
  <si>
    <t>1.2.1.5</t>
  </si>
  <si>
    <t>1.2.1.6</t>
  </si>
  <si>
    <t>Результат "Осуществлен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(софинансирование из резервного фонда Правительства Российской Федерации)"</t>
  </si>
  <si>
    <t>2.1.6</t>
  </si>
  <si>
    <t>2.1.6.1</t>
  </si>
  <si>
    <t>Отчет субъекта Российской Федерации об оказании услуг (выполнении работ)</t>
  </si>
  <si>
    <t>Предоставлен отчет о результатах использования бюджетных ассигнований на бесплатное обеспечение лекарственными препаратами и изделиями медицинского назначения при амбулаторном лечении сердечно-сосудистых заболеваний на 1 июля 2023 года</t>
  </si>
  <si>
    <t>Предоставлен отчет об использовании бюджетных ассигнований на бесплатное обеспечение лекарственными препаратами и изделиями медицинского назначения при амбулаторном лечении сердечно-сосудистых заболеваний за 2 квартал 2023 года</t>
  </si>
  <si>
    <t>Предоставлен отчет о результатах использования бюджетных ассигнований на бесплатное обеспечение лекарственными препаратами и изделиями медицинского назначения при амбулаторном лечении сердечно-сосудистых заболеваний на 1 октября 2023 года</t>
  </si>
  <si>
    <t xml:space="preserve"> Предоставлен отчет об использовании бюджетных ассигнований на бесплатное обеспечение лекарственными препаратами и изделиями медицинского назначения при амбулаторном лечении сердечно-сосудистых заболеваний за 3 квартал 2023 года</t>
  </si>
  <si>
    <t>Отчет о проведении информационно-коммуникационной кампании, направленной на профилактику онкологических заболеваний за 1-2 квартал 2023 года</t>
  </si>
  <si>
    <t xml:space="preserve"> Отчет о проведении информационно-коммуникационной кампании, направленной на профилактику онкологических заболеваний за 1-3 квартал 2023 года</t>
  </si>
  <si>
    <t>Отчет о проведении информационно-коммуникационной кампании, направленной на профилактику онкологических заболеваний за 1 квартал 2023 года</t>
  </si>
  <si>
    <t>01 1 N9 Y3650</t>
  </si>
  <si>
    <t>01 1 N9 Y3651</t>
  </si>
  <si>
    <t>01 1 N9 М3650</t>
  </si>
  <si>
    <t>01 1 N4 5246F</t>
  </si>
  <si>
    <t>01 4 15 21800</t>
  </si>
  <si>
    <t>Гайнутдинова Анна Ивановна  - главный специалист, минздрав</t>
  </si>
  <si>
    <t>Комарова Ирина Анатольевна  - ведущий эксперт, минздрав</t>
  </si>
  <si>
    <t xml:space="preserve">Ведение регионального сегмента государственного реестра курортного фонда России </t>
  </si>
  <si>
    <t>система электронных рецептов позволит медицинским работникам медицинских организаций Оренбургской области оформлять назначение лекарственных препаратов (рецептов) в форме электронного документа с использованием усиленной квалифицированной электронной подписи медицинского работника (электронный рецепт).
Медицинские работники, участвующие в процессе оформления рецептов будут обучены технологии и методологии формирования электронных рецептов.
В Оренбургской области будет организовано информационное взаимодействие медицинских и аптечных организаций при оформлении рецептов и отпуске лекарственных препаратов, сформированных в форме электронных рецептов.</t>
  </si>
  <si>
    <t>КП ПМП ЛП - количество пациентов, нуждающихся в паллиативной медицинской помощи, обеспеченных лекарственными препаратами лекарственными препаратами, содержащими наркотические средства и психотропные вещества</t>
  </si>
  <si>
    <t>Внесены изменения в региональную программу ""Развитие системы оказания паллиативной медицинской помощи на 2020 - 2024 годы"</t>
  </si>
  <si>
    <t>повышение рождаемости за счет увеличения количества женщин, отказавшихся от искусственного прерывания беременности и принявших решение вынашивать беременность, а также за счет лечения бесплодия с использованием вспомогательных репродуктивных технологий</t>
  </si>
  <si>
    <t>доля женщин, находящихся в состоянии репродуктивного выбора, проинформированных о мерах социальной поддержки</t>
  </si>
  <si>
    <t>Ферхова Юлия Алексеевна  - начальник отдела организации высокотехнологичной медицинской помощи, минздрав</t>
  </si>
  <si>
    <t xml:space="preserve">Проверено психообразовательное мероприятие для родственников пациентов с когнитивными нарушениями </t>
  </si>
  <si>
    <t>Итоговое областное совещание по вопросам оказания психолого-психотерапевтической помощи населению Оренбургской области</t>
  </si>
  <si>
    <t>14.1.1.2</t>
  </si>
  <si>
    <t>01 1 N1 А5540</t>
  </si>
  <si>
    <t>01 1 N2 51920</t>
  </si>
  <si>
    <t>01 1 N2 А5860</t>
  </si>
  <si>
    <t>01 4 07 73030</t>
  </si>
  <si>
    <t>01 4 08 51220</t>
  </si>
  <si>
    <t>01 4 08 40010</t>
  </si>
  <si>
    <t xml:space="preserve">Региональный проект «Развитие детского здравоохранения, включая создание современной инфраструктуры оказания медицинской помощи детям» </t>
  </si>
  <si>
    <t>01 4 11 R1060</t>
  </si>
  <si>
    <t>01 4 11 R1070</t>
  </si>
  <si>
    <t>01 1 N7 А1140</t>
  </si>
  <si>
    <t>Лукина Ольга Александровна  - эксперт управления организации медицинской помощи взрослому населению, минздрав</t>
  </si>
  <si>
    <t>19.2</t>
  </si>
  <si>
    <t>организация обеспечения детей от 2 лет до 4 лет системами непрерывного мониторирования глюкозы</t>
  </si>
  <si>
    <t xml:space="preserve">организация обеспечения детей от 4 лет до 17 лет 11 месяцев 29 дней системами непрерывного мониторирования глюкозы </t>
  </si>
  <si>
    <t>Задача: обеспечение детей с сахарным диабетом I типа , нуждающихся в системах непрерывного мониторирования глюкозы</t>
  </si>
  <si>
    <t>70.</t>
  </si>
  <si>
    <t>79.</t>
  </si>
  <si>
    <t>80.</t>
  </si>
  <si>
    <t>Информационная система лекарственного обеспечения</t>
  </si>
  <si>
    <r>
      <t>ЧОД</t>
    </r>
    <r>
      <rPr>
        <vertAlign val="subscript"/>
        <sz val="10"/>
        <rFont val="Times New Roman"/>
        <family val="1"/>
        <charset val="204"/>
      </rPr>
      <t>2-4</t>
    </r>
  </si>
  <si>
    <r>
      <t>ЧОД</t>
    </r>
    <r>
      <rPr>
        <vertAlign val="subscript"/>
        <sz val="10"/>
        <rFont val="Times New Roman"/>
        <family val="1"/>
        <charset val="204"/>
      </rPr>
      <t>2-4</t>
    </r>
    <r>
      <rPr>
        <sz val="10"/>
        <rFont val="Times New Roman"/>
        <family val="1"/>
        <charset val="204"/>
      </rPr>
      <t xml:space="preserve">-число детей от 2 до 4 лет, обеспеченных системами непрерывного мониторирования глюкозы </t>
    </r>
  </si>
  <si>
    <r>
      <t>ЧОД</t>
    </r>
    <r>
      <rPr>
        <vertAlign val="subscript"/>
        <sz val="10"/>
        <rFont val="Times New Roman"/>
        <family val="1"/>
        <charset val="204"/>
      </rPr>
      <t>4-17</t>
    </r>
  </si>
  <si>
    <t>150</t>
  </si>
  <si>
    <t>151</t>
  </si>
  <si>
    <t>Обеспечение детей с сахарным диабетом I типа , нуждающихся в системах непрерывного мониторирования глюкозы</t>
  </si>
  <si>
    <t>организация своевременного обеспечения детей от 2 лет до 4 лет и от 4 лет до 17 лет 11 месяцев 29 дней системами непрерывного мониторирования глюкозы</t>
  </si>
  <si>
    <r>
      <t>ЧОД</t>
    </r>
    <r>
      <rPr>
        <vertAlign val="subscript"/>
        <sz val="10"/>
        <rFont val="Times New Roman"/>
        <family val="1"/>
        <charset val="204"/>
      </rPr>
      <t>4-17</t>
    </r>
    <r>
      <rPr>
        <sz val="10"/>
        <rFont val="Times New Roman"/>
        <family val="1"/>
        <charset val="204"/>
      </rPr>
      <t xml:space="preserve">-число детей от 4 до 17 лет 11 месяцев 29 дней, обеспеченных системами непрерывного мониторирования глюкозы </t>
    </r>
  </si>
  <si>
    <t>Задача: «Обеспечение детей с сахарным диабетом I типа , нуждающихся в системах непрерывного мониторирования глюкозы»</t>
  </si>
  <si>
    <t>19.2.1</t>
  </si>
  <si>
    <t>19.2.1.1</t>
  </si>
  <si>
    <t>19.2.2</t>
  </si>
  <si>
    <t>19.2.2.1</t>
  </si>
  <si>
    <t>Результат "Дооснащены (переоснащены) медицинские организации, оказывающие медицинскую помощь сельским жителям и жителям отдаленных территорий (центральные районные больницы, районные больницы, участковые больницы) оборудованием для выявления сахарного диабета и контроля за состоянием пациента с ранее выявленным сахарным диабетом"</t>
  </si>
  <si>
    <t>Заключено соглашение о предоставлении субсидии на осуществление мероприятий направленных на дооснащение (переоснащение) медицинских организаций, оказывающих медицинскую помощь сельским жителям и жителям отдаленных территорий оборудованием для выявления сахарного диабета и контроля за состоянием пациента с ранее выявленным сахарным диабетом</t>
  </si>
  <si>
    <t>Алешина Ирина Александровна - начальник управления организации медицинской помощи взрослому населению, минздрав</t>
  </si>
  <si>
    <t>Дооснащены (переоснащены) медицинские организации, оказывающие медицинскую помощь сельским жителям и жителям отдаленных территорий (центральные районные больницы, районные больницы, участковые больницы) оборудованием для выявления сахарного диабета и контроля за состоянием пациента с ранее выявленным сахарным диабетом</t>
  </si>
  <si>
    <t>152</t>
  </si>
  <si>
    <t>совершенствование профилактики и раннего выявления сахарного диабета, повышение эффективности диагностики и лечения сахарного диабета, в том числе с применением эффективных методов диагностики  и использованием телемедицинских технологий, ранее выявление и лечение сахарного диабета в целях предупреждения осложнений данного заболевания,в том числе приводящих к инвалидности</t>
  </si>
  <si>
    <t>81.</t>
  </si>
  <si>
    <t>ПРОЕКТ</t>
  </si>
  <si>
    <t>Проведены зональные совещания для специалистов Оренбургской области, отвечающих за вопросы иммунопрофилактики, по итогам 2022 года</t>
  </si>
  <si>
    <t>6.1.1.3</t>
  </si>
  <si>
    <t>Проведены зональные совещания для специалистов Оренбургской области, отвечающих за вопросы иммунопрофилактики</t>
  </si>
  <si>
    <t>Число детей в возрасте от 2 до 4 лет с сахарным диабетом 1 типа, обеспеченных системами непрерывного мониторинга глюкозы</t>
  </si>
  <si>
    <t xml:space="preserve">Результат "Число детей в возрасте от 2 до 4 лет с сахарным диабетом 1 типа, обеспеченных системами непрерывного мониторинга глюкозы" </t>
  </si>
  <si>
    <t>Результат "Число детей в возрасте от 4 до 17 лет включительно с сахарным диабетом 1 типа, обеспеченных системами непрерывного мониторинга глюкозы"</t>
  </si>
  <si>
    <t>Заключено соглашение на предоставление субсидии на реализацию мероприятий по обеспечению детей с сахарным диабетом 1 типа в возрасте от 4-х до 17 лет включительно системами непрерывного мониторинга глюкозы</t>
  </si>
  <si>
    <t>Заключено соглашение на предоставление субсидии на реализацию мероприятий по обеспечению детей с сахарным диабетом 1 типа в возрасте от 2-х до 4-х лет системами непрерывного мониторинга глюкозы</t>
  </si>
  <si>
    <t>Число детей в возрасте от 4 до 17 лет включительно с сахарным диабетом 1 типа, обеспеченных системами непрерывного мониторинга глюкозы</t>
  </si>
  <si>
    <t>*Примечание: В соответствии с соглашением о предоставлении субсидии из федерального бюджета срок достижения результата установлен до  31.12.2023 г. (дата получения разрешения на ввод объекта в эксплкатацию: 03.11.2023 г.)</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</si>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</sst>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42" x14ac:knownFonts="1">
    <font>
      <sz val="11"/>
      <color theme="1"/>
      <name val="Calibri"/>
      <scheme val="minor"/>
    </font>
    <font>
      <sz val="14"/>
      <color theme="1"/>
      <name val="Calibri"/>
      <family val="2"/>
      <charset val="204"/>
      <scheme val="minor"/>
    </font>
    <font>
      <sz val="14"/>
      <name val="Calibri"/>
      <family val="2"/>
      <charset val="204"/>
      <scheme val="minor"/>
    </font>
    <font>
      <b/>
      <sz val="14"/>
      <name val="Times New Roman"/>
      <family val="1"/>
      <charset val="204"/>
    </font>
    <font>
      <sz val="14"/>
      <name val="Times New Roman"/>
      <family val="1"/>
      <charset val="204"/>
    </font>
    <font>
      <sz val="14"/>
      <color theme="1"/>
      <name val="Calibri"/>
      <family val="2"/>
      <charset val="204"/>
      <scheme val="minor"/>
    </font>
    <font>
      <b/>
      <sz val="14"/>
      <color theme="1"/>
      <name val="Times New Roman"/>
      <family val="1"/>
      <charset val="204"/>
    </font>
    <font>
      <sz val="14"/>
      <color theme="1"/>
      <name val="Times New Roman"/>
      <family val="1"/>
      <charset val="204"/>
    </font>
    <font>
      <sz val="12.5"/>
      <color theme="1"/>
      <name val="Times New Roman"/>
      <family val="1"/>
      <charset val="204"/>
    </font>
    <font>
      <sz val="12"/>
      <color theme="1"/>
      <name val="Times New Roman"/>
      <family val="1"/>
      <charset val="204"/>
    </font>
    <font>
      <sz val="13.5"/>
      <color theme="1"/>
      <name val="Times New Roman"/>
      <family val="1"/>
      <charset val="204"/>
    </font>
    <font>
      <sz val="10"/>
      <color theme="1"/>
      <name val="Times New Roman"/>
      <family val="1"/>
      <charset val="204"/>
    </font>
    <font>
      <b/>
      <sz val="12"/>
      <color theme="1"/>
      <name val="Times New Roman"/>
      <family val="1"/>
      <charset val="204"/>
    </font>
    <font>
      <sz val="12"/>
      <name val="Times New Roman"/>
      <family val="1"/>
      <charset val="204"/>
    </font>
    <font>
      <sz val="12"/>
      <color theme="1"/>
      <name val="Calibri"/>
      <family val="2"/>
      <charset val="204"/>
      <scheme val="minor"/>
    </font>
    <font>
      <sz val="11"/>
      <name val="Calibri"/>
      <family val="2"/>
      <charset val="204"/>
      <scheme val="minor"/>
    </font>
    <font>
      <b/>
      <sz val="11"/>
      <name val="Times New Roman"/>
      <family val="1"/>
      <charset val="204"/>
    </font>
    <font>
      <sz val="11"/>
      <name val="Times New Roman"/>
      <family val="1"/>
      <charset val="204"/>
    </font>
    <font>
      <sz val="10"/>
      <name val="Times New Roman"/>
      <family val="1"/>
      <charset val="204"/>
    </font>
    <font>
      <sz val="9"/>
      <name val="Times New Roman"/>
      <family val="1"/>
      <charset val="204"/>
    </font>
    <font>
      <sz val="11"/>
      <color theme="1"/>
      <name val="Calibri"/>
      <family val="2"/>
      <charset val="204"/>
      <scheme val="minor"/>
    </font>
    <font>
      <b/>
      <sz val="10"/>
      <name val="Times New Roman"/>
      <family val="1"/>
      <charset val="204"/>
    </font>
    <font>
      <b/>
      <sz val="10"/>
      <color theme="1"/>
      <name val="Times New Roman"/>
      <family val="1"/>
      <charset val="204"/>
    </font>
    <font>
      <vertAlign val="subscript"/>
      <sz val="10"/>
      <name val="Times New Roman"/>
      <family val="1"/>
      <charset val="204"/>
    </font>
    <font>
      <b/>
      <vertAlign val="subscript"/>
      <sz val="10"/>
      <name val="Times New Roman"/>
      <family val="1"/>
      <charset val="204"/>
    </font>
    <font>
      <sz val="10"/>
      <name val="Symbol"/>
      <family val="1"/>
      <charset val="2"/>
    </font>
    <font>
      <vertAlign val="superscript"/>
      <sz val="10"/>
      <name val="Times New Roman"/>
      <family val="1"/>
      <charset val="204"/>
    </font>
    <font>
      <b/>
      <vertAlign val="superscript"/>
      <sz val="10"/>
      <name val="Times New Roman"/>
      <family val="1"/>
      <charset val="204"/>
    </font>
    <font>
      <b/>
      <sz val="12"/>
      <name val="Times New Roman"/>
      <family val="1"/>
      <charset val="204"/>
    </font>
    <font>
      <b/>
      <vertAlign val="subscript"/>
      <sz val="12"/>
      <name val="Times New Roman"/>
      <family val="1"/>
      <charset val="204"/>
    </font>
    <font>
      <b/>
      <sz val="9"/>
      <name val="Times New Roman"/>
      <family val="1"/>
      <charset val="204"/>
    </font>
    <font>
      <sz val="7"/>
      <name val="Times New Roman"/>
      <family val="1"/>
      <charset val="204"/>
    </font>
    <font>
      <sz val="5"/>
      <name val="Times New Roman"/>
      <family val="1"/>
      <charset val="204"/>
    </font>
    <font>
      <sz val="12"/>
      <color rgb="FF000000"/>
      <name val="Times New Roman"/>
      <family val="1"/>
      <charset val="204"/>
    </font>
    <font>
      <sz val="10"/>
      <color theme="1"/>
      <name val="Times New Roman"/>
      <family val="1"/>
      <charset val="204"/>
    </font>
    <font>
      <sz val="10"/>
      <name val="Times New Roman"/>
      <family val="1"/>
      <charset val="204"/>
    </font>
    <font>
      <sz val="11"/>
      <name val="Times New Roman"/>
      <family val="1"/>
      <charset val="204"/>
    </font>
    <font>
      <sz val="12"/>
      <name val="Calibri"/>
      <family val="2"/>
      <charset val="204"/>
      <scheme val="minor"/>
    </font>
    <font>
      <b/>
      <sz val="12"/>
      <name val="Calibri"/>
      <family val="2"/>
      <charset val="204"/>
      <scheme val="minor"/>
    </font>
    <font>
      <sz val="12"/>
      <color theme="1"/>
      <name val="Times New Roman"/>
    </font>
    <font>
      <sz val="12"/>
      <color theme="1"/>
      <name val="Calibri"/>
      <scheme val="minor"/>
    </font>
    <font>
      <b/>
      <sz val="14"/>
      <name val="Times New Roman"/>
    </font>
  </fonts>
  <fills count="5">
    <fill>
      <patternFill patternType="none"/>
    </fill>
    <fill>
      <patternFill patternType="gray125"/>
    </fill>
    <fill>
      <patternFill patternType="solid">
        <fgColor theme="4" tint="0.59999389629810485"/>
        <bgColor indexed="65"/>
      </patternFill>
    </fill>
    <fill>
      <patternFill patternType="solid">
        <fgColor theme="0"/>
        <bgColor theme="0"/>
      </patternFill>
    </fill>
    <fill>
      <patternFill patternType="solid">
        <fgColor rgb="FFFFFF00"/>
        <bgColor indexed="64"/>
      </patternFill>
    </fill>
  </fills>
  <borders count="20">
    <border>
      <left/>
      <right/>
      <top/>
      <bottom/>
      <diagonal/>
    </border>
    <border>
      <left style="thin">
        <color auto="1"/>
      </left>
      <right style="thin">
        <color auto="1"/>
      </right>
      <top style="thin">
        <color theme="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auto="1"/>
      </left>
      <right/>
      <top/>
      <bottom/>
      <diagonal/>
    </border>
    <border>
      <left style="thin">
        <color theme="1"/>
      </left>
      <right style="thin">
        <color theme="1"/>
      </right>
      <top/>
      <bottom/>
      <diagonal/>
    </border>
    <border>
      <left/>
      <right style="thin">
        <color auto="1"/>
      </right>
      <top/>
      <bottom/>
      <diagonal/>
    </border>
  </borders>
  <cellStyleXfs count="5">
    <xf numFmtId="0" fontId="0" fillId="0" borderId="0"/>
    <xf numFmtId="0" fontId="20" fillId="2" borderId="0" applyNumberFormat="0" applyBorder="0" applyProtection="0"/>
    <xf numFmtId="0" fontId="20" fillId="0" borderId="0"/>
    <xf numFmtId="0" fontId="20" fillId="0" borderId="0"/>
    <xf numFmtId="0" fontId="20" fillId="0" borderId="0"/>
  </cellStyleXfs>
  <cellXfs count="332">
    <xf numFmtId="0" fontId="0" fillId="0" borderId="0" xfId="0"/>
    <xf numFmtId="0" fontId="14" fillId="0" borderId="0" xfId="2" applyFont="1"/>
    <xf numFmtId="4" fontId="4" fillId="0" borderId="2" xfId="2" applyNumberFormat="1" applyFont="1" applyFill="1" applyBorder="1" applyAlignment="1">
      <alignment horizontal="center" vertical="center" wrapText="1"/>
    </xf>
    <xf numFmtId="2" fontId="4" fillId="0" borderId="2" xfId="2" applyNumberFormat="1" applyFont="1" applyFill="1" applyBorder="1" applyAlignment="1">
      <alignment horizontal="center" vertical="center"/>
    </xf>
    <xf numFmtId="2" fontId="4" fillId="0" borderId="2" xfId="1" applyNumberFormat="1" applyFont="1" applyFill="1" applyBorder="1" applyAlignment="1">
      <alignment horizontal="center" vertical="center" wrapText="1"/>
    </xf>
    <xf numFmtId="4" fontId="33" fillId="0" borderId="2" xfId="2" applyNumberFormat="1" applyFont="1" applyFill="1" applyBorder="1" applyAlignment="1">
      <alignment horizontal="center" vertical="center" wrapText="1"/>
    </xf>
    <xf numFmtId="4" fontId="36" fillId="0" borderId="2" xfId="2" applyNumberFormat="1" applyFont="1" applyFill="1" applyBorder="1" applyAlignment="1">
      <alignment horizontal="center" vertical="center" wrapText="1"/>
    </xf>
    <xf numFmtId="0" fontId="18" fillId="0" borderId="2" xfId="2" applyFont="1" applyFill="1" applyBorder="1" applyAlignment="1">
      <alignment vertical="top" wrapText="1"/>
    </xf>
    <xf numFmtId="4" fontId="18" fillId="0" borderId="2" xfId="2" applyNumberFormat="1" applyFont="1" applyFill="1" applyBorder="1" applyAlignment="1">
      <alignment horizontal="center" vertical="center" wrapText="1"/>
    </xf>
    <xf numFmtId="0" fontId="18" fillId="0" borderId="6" xfId="2" applyFont="1" applyFill="1" applyBorder="1" applyAlignment="1">
      <alignment vertical="top" wrapText="1"/>
    </xf>
    <xf numFmtId="49" fontId="18" fillId="0" borderId="2" xfId="2" applyNumberFormat="1" applyFont="1" applyFill="1" applyBorder="1" applyAlignment="1">
      <alignment horizontal="center" vertical="center"/>
    </xf>
    <xf numFmtId="0" fontId="11" fillId="0" borderId="2" xfId="2" applyFont="1" applyFill="1" applyBorder="1" applyAlignment="1">
      <alignment horizontal="left" vertical="center" wrapText="1"/>
    </xf>
    <xf numFmtId="0" fontId="18" fillId="0" borderId="2" xfId="2" applyFont="1" applyFill="1" applyBorder="1" applyAlignment="1">
      <alignment horizontal="center" vertical="center"/>
    </xf>
    <xf numFmtId="0" fontId="11" fillId="0" borderId="2" xfId="2"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5" fillId="0" borderId="0" xfId="2" applyFont="1" applyFill="1"/>
    <xf numFmtId="0" fontId="11" fillId="0" borderId="0" xfId="0" applyFont="1" applyFill="1" applyAlignment="1">
      <alignment horizontal="center" vertical="center" wrapText="1"/>
    </xf>
    <xf numFmtId="0" fontId="17" fillId="0" borderId="2" xfId="2" applyFont="1" applyFill="1" applyBorder="1" applyAlignment="1">
      <alignment horizontal="center" vertical="center" wrapText="1"/>
    </xf>
    <xf numFmtId="0" fontId="16" fillId="0" borderId="0" xfId="2" applyFont="1" applyFill="1"/>
    <xf numFmtId="0" fontId="17" fillId="0" borderId="0" xfId="2" applyFont="1" applyFill="1" applyAlignment="1">
      <alignment wrapText="1"/>
    </xf>
    <xf numFmtId="0" fontId="11" fillId="0" borderId="6" xfId="0" applyFont="1" applyFill="1" applyBorder="1" applyAlignment="1">
      <alignment horizontal="center" vertical="center"/>
    </xf>
    <xf numFmtId="0" fontId="18" fillId="0" borderId="2" xfId="2" applyFont="1" applyFill="1" applyBorder="1" applyAlignment="1">
      <alignment horizontal="left" vertical="top" wrapText="1"/>
    </xf>
    <xf numFmtId="4" fontId="18" fillId="0" borderId="16" xfId="2" applyNumberFormat="1" applyFont="1" applyFill="1" applyBorder="1" applyAlignment="1">
      <alignment horizontal="center" vertical="center" wrapText="1"/>
    </xf>
    <xf numFmtId="4" fontId="18" fillId="0" borderId="18" xfId="2" applyNumberFormat="1" applyFont="1" applyFill="1" applyBorder="1" applyAlignment="1">
      <alignment horizontal="center" vertical="center" wrapText="1"/>
    </xf>
    <xf numFmtId="49" fontId="18" fillId="0" borderId="2" xfId="2" applyNumberFormat="1" applyFont="1" applyFill="1" applyBorder="1" applyAlignment="1">
      <alignment horizontal="center" vertical="center" wrapText="1"/>
    </xf>
    <xf numFmtId="0" fontId="18" fillId="0" borderId="2" xfId="3" applyFont="1" applyFill="1" applyBorder="1" applyAlignment="1">
      <alignment horizontal="justify" vertical="top" wrapText="1"/>
    </xf>
    <xf numFmtId="164" fontId="18" fillId="0" borderId="2" xfId="3" applyNumberFormat="1" applyFont="1" applyFill="1" applyBorder="1" applyAlignment="1">
      <alignment horizontal="center" vertical="center" wrapText="1"/>
    </xf>
    <xf numFmtId="4" fontId="18" fillId="0" borderId="2" xfId="3" applyNumberFormat="1" applyFont="1" applyFill="1" applyBorder="1" applyAlignment="1">
      <alignment horizontal="left" vertical="center" wrapText="1"/>
    </xf>
    <xf numFmtId="2" fontId="18" fillId="0" borderId="2" xfId="3" applyNumberFormat="1" applyFont="1" applyFill="1" applyBorder="1" applyAlignment="1">
      <alignment horizontal="left" vertical="center" wrapText="1"/>
    </xf>
    <xf numFmtId="0" fontId="18" fillId="0" borderId="2" xfId="3" applyFont="1" applyFill="1" applyBorder="1" applyAlignment="1">
      <alignment vertical="top" wrapText="1"/>
    </xf>
    <xf numFmtId="0" fontId="18" fillId="0" borderId="2" xfId="3" applyFont="1" applyFill="1" applyBorder="1" applyAlignment="1">
      <alignment vertical="center" wrapText="1"/>
    </xf>
    <xf numFmtId="4" fontId="18" fillId="0" borderId="2" xfId="3" applyNumberFormat="1" applyFont="1" applyFill="1" applyBorder="1" applyAlignment="1">
      <alignment vertical="center" wrapText="1"/>
    </xf>
    <xf numFmtId="166" fontId="18" fillId="0" borderId="2" xfId="0" applyNumberFormat="1" applyFont="1" applyFill="1" applyBorder="1" applyAlignment="1">
      <alignment vertical="top" wrapText="1"/>
    </xf>
    <xf numFmtId="2" fontId="36" fillId="0" borderId="2" xfId="3" applyNumberFormat="1" applyFont="1" applyFill="1" applyBorder="1" applyAlignment="1">
      <alignment horizontal="center" vertical="center" wrapText="1"/>
    </xf>
    <xf numFmtId="2" fontId="18" fillId="0" borderId="2" xfId="3" applyNumberFormat="1" applyFont="1" applyFill="1" applyBorder="1" applyAlignment="1">
      <alignment horizontal="left" vertical="top" wrapText="1"/>
    </xf>
    <xf numFmtId="0" fontId="18" fillId="0" borderId="2" xfId="3" applyFont="1" applyFill="1" applyBorder="1" applyAlignment="1">
      <alignment horizontal="center" vertical="top" wrapText="1"/>
    </xf>
    <xf numFmtId="2" fontId="18" fillId="0" borderId="2" xfId="2" applyNumberFormat="1" applyFont="1" applyFill="1" applyBorder="1" applyAlignment="1">
      <alignment horizontal="center" vertical="center" wrapText="1"/>
    </xf>
    <xf numFmtId="2" fontId="18" fillId="0" borderId="2" xfId="2" applyNumberFormat="1" applyFont="1" applyFill="1" applyBorder="1" applyAlignment="1">
      <alignment horizontal="center" vertical="top" wrapText="1"/>
    </xf>
    <xf numFmtId="2" fontId="18" fillId="0" borderId="2" xfId="2" applyNumberFormat="1" applyFont="1" applyFill="1" applyBorder="1" applyAlignment="1">
      <alignment horizontal="left" vertical="top" wrapText="1"/>
    </xf>
    <xf numFmtId="0" fontId="13" fillId="0" borderId="2" xfId="0" applyFont="1" applyFill="1" applyBorder="1" applyAlignment="1">
      <alignment horizontal="center" vertical="center"/>
    </xf>
    <xf numFmtId="0" fontId="18" fillId="0" borderId="2" xfId="0" applyFont="1" applyFill="1" applyBorder="1" applyAlignment="1">
      <alignment vertical="top" wrapText="1"/>
    </xf>
    <xf numFmtId="4" fontId="18" fillId="0" borderId="2" xfId="3" applyNumberFormat="1" applyFont="1" applyFill="1" applyBorder="1" applyAlignment="1">
      <alignment horizontal="left" vertical="top" wrapText="1"/>
    </xf>
    <xf numFmtId="49" fontId="18" fillId="0" borderId="2" xfId="2" applyNumberFormat="1" applyFont="1" applyFill="1" applyBorder="1" applyAlignment="1">
      <alignment horizontal="left" vertical="center" wrapText="1"/>
    </xf>
    <xf numFmtId="0" fontId="18" fillId="0" borderId="2" xfId="2" applyFont="1" applyFill="1" applyBorder="1" applyAlignment="1">
      <alignment vertical="center" wrapText="1"/>
    </xf>
    <xf numFmtId="49" fontId="18" fillId="0" borderId="2" xfId="2" applyNumberFormat="1" applyFont="1" applyFill="1" applyBorder="1" applyAlignment="1">
      <alignment vertical="center" wrapText="1"/>
    </xf>
    <xf numFmtId="0" fontId="11" fillId="0" borderId="2" xfId="2" applyFont="1" applyFill="1" applyBorder="1" applyAlignment="1">
      <alignment vertical="center" wrapText="1"/>
    </xf>
    <xf numFmtId="2" fontId="17" fillId="0" borderId="6" xfId="3" applyNumberFormat="1" applyFont="1" applyFill="1" applyBorder="1" applyAlignment="1">
      <alignment horizontal="center" vertical="center" wrapText="1"/>
    </xf>
    <xf numFmtId="0" fontId="18" fillId="0" borderId="2" xfId="0" applyFont="1" applyFill="1" applyBorder="1" applyAlignment="1">
      <alignment horizontal="center" vertical="center"/>
    </xf>
    <xf numFmtId="165" fontId="13" fillId="0" borderId="2" xfId="0" applyNumberFormat="1" applyFont="1" applyFill="1" applyBorder="1" applyAlignment="1">
      <alignment horizontal="right" vertical="center" wrapText="1"/>
    </xf>
    <xf numFmtId="0" fontId="13" fillId="0" borderId="2" xfId="2" applyFont="1" applyFill="1" applyBorder="1" applyAlignment="1">
      <alignment vertical="top" wrapText="1"/>
    </xf>
    <xf numFmtId="165" fontId="13" fillId="0" borderId="2" xfId="2" applyNumberFormat="1" applyFont="1" applyFill="1" applyBorder="1" applyAlignment="1">
      <alignment horizontal="right" vertical="center" wrapText="1"/>
    </xf>
    <xf numFmtId="0" fontId="13" fillId="0" borderId="2" xfId="0" applyFont="1" applyFill="1" applyBorder="1" applyAlignment="1">
      <alignment horizontal="left" vertical="center"/>
    </xf>
    <xf numFmtId="49" fontId="13" fillId="0" borderId="2" xfId="2" applyNumberFormat="1" applyFont="1" applyFill="1" applyBorder="1" applyAlignment="1">
      <alignment vertical="center" wrapText="1"/>
    </xf>
    <xf numFmtId="0" fontId="37" fillId="0" borderId="0" xfId="2" applyFont="1" applyFill="1"/>
    <xf numFmtId="0" fontId="13" fillId="0" borderId="2" xfId="3" applyFont="1" applyFill="1" applyBorder="1" applyAlignment="1">
      <alignment horizontal="left" vertical="center" wrapText="1"/>
    </xf>
    <xf numFmtId="0" fontId="13" fillId="0" borderId="2" xfId="2" applyFont="1" applyFill="1" applyBorder="1" applyAlignment="1">
      <alignment vertical="center" wrapText="1"/>
    </xf>
    <xf numFmtId="0" fontId="9" fillId="0" borderId="2" xfId="2" applyFont="1" applyBorder="1" applyAlignment="1">
      <alignment horizontal="center" vertical="center" wrapText="1"/>
    </xf>
    <xf numFmtId="0" fontId="9" fillId="0" borderId="2" xfId="2" applyFont="1" applyBorder="1" applyAlignment="1">
      <alignment vertical="center" wrapText="1"/>
    </xf>
    <xf numFmtId="49" fontId="9" fillId="0" borderId="2" xfId="2" applyNumberFormat="1" applyFont="1" applyBorder="1" applyAlignment="1">
      <alignment horizontal="left" vertical="center" wrapText="1"/>
    </xf>
    <xf numFmtId="0" fontId="9" fillId="0" borderId="2" xfId="2" applyFont="1" applyBorder="1" applyAlignment="1">
      <alignment horizontal="left" vertical="center" wrapText="1"/>
    </xf>
    <xf numFmtId="0" fontId="9" fillId="0" borderId="2" xfId="2" applyFont="1" applyBorder="1" applyAlignment="1">
      <alignment horizontal="center" vertical="center"/>
    </xf>
    <xf numFmtId="0" fontId="13" fillId="0" borderId="2" xfId="2" applyFont="1" applyBorder="1" applyAlignment="1">
      <alignment horizontal="left" vertical="center" wrapText="1"/>
    </xf>
    <xf numFmtId="4" fontId="9" fillId="0" borderId="2" xfId="2" applyNumberFormat="1" applyFont="1" applyBorder="1" applyAlignment="1">
      <alignment horizontal="center" vertical="center" wrapText="1"/>
    </xf>
    <xf numFmtId="49" fontId="9" fillId="0" borderId="2" xfId="2" applyNumberFormat="1" applyFont="1" applyBorder="1" applyAlignment="1">
      <alignment vertical="center" wrapText="1"/>
    </xf>
    <xf numFmtId="0" fontId="13" fillId="0" borderId="0" xfId="0" applyFont="1" applyFill="1"/>
    <xf numFmtId="0" fontId="28" fillId="0" borderId="2" xfId="0" applyFont="1" applyFill="1" applyBorder="1" applyAlignment="1">
      <alignment vertical="center" wrapText="1"/>
    </xf>
    <xf numFmtId="165" fontId="28" fillId="0" borderId="2" xfId="0" applyNumberFormat="1" applyFont="1" applyFill="1" applyBorder="1" applyAlignment="1">
      <alignment horizontal="right" vertical="center" wrapText="1"/>
    </xf>
    <xf numFmtId="166" fontId="13" fillId="0" borderId="2" xfId="0" applyNumberFormat="1" applyFont="1" applyFill="1" applyBorder="1"/>
    <xf numFmtId="165" fontId="13" fillId="0" borderId="0" xfId="0" applyNumberFormat="1" applyFont="1" applyFill="1"/>
    <xf numFmtId="0" fontId="13" fillId="0" borderId="2" xfId="0" applyFont="1" applyFill="1" applyBorder="1"/>
    <xf numFmtId="165" fontId="13" fillId="0" borderId="2" xfId="0" applyNumberFormat="1" applyFont="1" applyFill="1" applyBorder="1"/>
    <xf numFmtId="0" fontId="13" fillId="0" borderId="2" xfId="0" applyFont="1" applyFill="1" applyBorder="1" applyAlignment="1">
      <alignment horizontal="center" vertical="center" wrapText="1"/>
    </xf>
    <xf numFmtId="0" fontId="13" fillId="0" borderId="2" xfId="0" applyFont="1" applyFill="1" applyBorder="1" applyAlignment="1">
      <alignment horizontal="left" vertical="top" wrapText="1"/>
    </xf>
    <xf numFmtId="0" fontId="13" fillId="0" borderId="2" xfId="0" applyFont="1" applyFill="1" applyBorder="1" applyAlignment="1">
      <alignment vertical="center" wrapText="1"/>
    </xf>
    <xf numFmtId="0" fontId="13" fillId="0" borderId="2" xfId="2" applyFont="1" applyFill="1" applyBorder="1" applyAlignment="1">
      <alignment horizontal="center" vertical="center" wrapText="1"/>
    </xf>
    <xf numFmtId="165" fontId="37" fillId="0" borderId="2" xfId="2" applyNumberFormat="1" applyFont="1" applyFill="1" applyBorder="1"/>
    <xf numFmtId="4" fontId="37" fillId="0" borderId="2" xfId="2" applyNumberFormat="1" applyFont="1" applyFill="1" applyBorder="1"/>
    <xf numFmtId="0" fontId="37" fillId="0" borderId="2" xfId="2" applyFont="1" applyFill="1" applyBorder="1"/>
    <xf numFmtId="0" fontId="13" fillId="0" borderId="2" xfId="2" applyFont="1" applyFill="1" applyBorder="1" applyAlignment="1">
      <alignment horizontal="left" vertical="top" wrapText="1"/>
    </xf>
    <xf numFmtId="0" fontId="28" fillId="0" borderId="2" xfId="2" applyFont="1" applyFill="1" applyBorder="1" applyAlignment="1">
      <alignment vertical="center" wrapText="1"/>
    </xf>
    <xf numFmtId="165" fontId="28" fillId="0" borderId="2" xfId="2" applyNumberFormat="1" applyFont="1" applyFill="1" applyBorder="1" applyAlignment="1">
      <alignment horizontal="right" vertical="center" wrapText="1"/>
    </xf>
    <xf numFmtId="165" fontId="38" fillId="0" borderId="2" xfId="2" applyNumberFormat="1" applyFont="1" applyFill="1" applyBorder="1"/>
    <xf numFmtId="165" fontId="13" fillId="0" borderId="2" xfId="2" applyNumberFormat="1" applyFont="1" applyFill="1" applyBorder="1"/>
    <xf numFmtId="0" fontId="38" fillId="0" borderId="2" xfId="2" applyFont="1" applyFill="1" applyBorder="1"/>
    <xf numFmtId="49" fontId="13" fillId="0" borderId="2" xfId="2" applyNumberFormat="1" applyFont="1" applyFill="1" applyBorder="1" applyAlignment="1">
      <alignment horizontal="left" vertical="center" wrapText="1"/>
    </xf>
    <xf numFmtId="0" fontId="4" fillId="0" borderId="2" xfId="2" applyFont="1" applyFill="1" applyBorder="1" applyAlignment="1">
      <alignment horizontal="center" vertical="center"/>
    </xf>
    <xf numFmtId="0" fontId="4" fillId="0" borderId="2" xfId="2" applyFont="1" applyFill="1" applyBorder="1" applyAlignment="1">
      <alignment horizontal="left" vertical="center" wrapText="1"/>
    </xf>
    <xf numFmtId="0" fontId="4" fillId="0" borderId="2" xfId="2" applyFont="1" applyFill="1" applyBorder="1" applyAlignment="1">
      <alignment horizontal="center" vertical="center" wrapText="1"/>
    </xf>
    <xf numFmtId="165" fontId="28" fillId="4" borderId="2" xfId="0" applyNumberFormat="1" applyFont="1" applyFill="1" applyBorder="1" applyAlignment="1">
      <alignment horizontal="right" vertical="center" wrapText="1"/>
    </xf>
    <xf numFmtId="0" fontId="28" fillId="4" borderId="2" xfId="0" applyFont="1" applyFill="1" applyBorder="1" applyAlignment="1">
      <alignment vertical="center" wrapText="1"/>
    </xf>
    <xf numFmtId="0" fontId="13" fillId="4" borderId="2" xfId="0" applyFont="1" applyFill="1" applyBorder="1" applyAlignment="1">
      <alignment vertical="center" wrapText="1"/>
    </xf>
    <xf numFmtId="0" fontId="13" fillId="4" borderId="2" xfId="0" applyFont="1" applyFill="1" applyBorder="1" applyAlignment="1">
      <alignment horizontal="center" vertical="center" wrapText="1"/>
    </xf>
    <xf numFmtId="165" fontId="13" fillId="4" borderId="2" xfId="0" applyNumberFormat="1" applyFont="1" applyFill="1" applyBorder="1" applyAlignment="1">
      <alignment horizontal="right" vertical="center" wrapText="1"/>
    </xf>
    <xf numFmtId="0" fontId="28" fillId="4" borderId="2" xfId="2" applyFont="1" applyFill="1" applyBorder="1" applyAlignment="1">
      <alignment vertical="center" wrapText="1"/>
    </xf>
    <xf numFmtId="165" fontId="28" fillId="4" borderId="2" xfId="2" applyNumberFormat="1" applyFont="1" applyFill="1" applyBorder="1" applyAlignment="1">
      <alignment horizontal="right" vertical="center" wrapText="1"/>
    </xf>
    <xf numFmtId="0" fontId="39" fillId="0" borderId="2" xfId="2"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2" applyFont="1" applyFill="1" applyBorder="1" applyAlignment="1">
      <alignment horizontal="center" vertical="center" wrapText="1"/>
    </xf>
    <xf numFmtId="0" fontId="13" fillId="0" borderId="2" xfId="2" applyFont="1" applyFill="1" applyBorder="1" applyAlignment="1">
      <alignment vertical="center" wrapText="1"/>
    </xf>
    <xf numFmtId="0" fontId="13" fillId="0" borderId="2" xfId="2" applyFont="1" applyFill="1" applyBorder="1" applyAlignment="1">
      <alignment horizontal="left" vertical="center" wrapText="1"/>
    </xf>
    <xf numFmtId="0" fontId="18" fillId="0" borderId="6" xfId="2" applyFont="1" applyFill="1" applyBorder="1" applyAlignment="1">
      <alignment horizontal="center" vertical="center" wrapText="1"/>
    </xf>
    <xf numFmtId="0" fontId="18" fillId="0" borderId="6" xfId="2" applyFont="1" applyFill="1" applyBorder="1" applyAlignment="1">
      <alignment horizontal="left" vertical="center" wrapText="1"/>
    </xf>
    <xf numFmtId="4" fontId="18" fillId="0" borderId="14" xfId="2" applyNumberFormat="1" applyFont="1" applyFill="1" applyBorder="1" applyAlignment="1">
      <alignment horizontal="center" vertical="center" wrapText="1"/>
    </xf>
    <xf numFmtId="4" fontId="18" fillId="0" borderId="10" xfId="2" applyNumberFormat="1" applyFont="1" applyFill="1" applyBorder="1" applyAlignment="1">
      <alignment horizontal="center" vertical="center" wrapText="1"/>
    </xf>
    <xf numFmtId="4" fontId="18" fillId="0" borderId="6" xfId="2"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18" fillId="0" borderId="6" xfId="2" applyFont="1" applyFill="1" applyBorder="1" applyAlignment="1">
      <alignment horizontal="center" vertical="center"/>
    </xf>
    <xf numFmtId="0" fontId="11" fillId="0" borderId="6" xfId="2" applyFont="1" applyFill="1" applyBorder="1" applyAlignment="1">
      <alignment horizontal="center" vertical="center" wrapText="1"/>
    </xf>
    <xf numFmtId="0" fontId="34" fillId="0" borderId="6" xfId="0" applyFont="1" applyFill="1" applyBorder="1" applyAlignment="1">
      <alignment horizontal="center" vertical="center" wrapText="1"/>
    </xf>
    <xf numFmtId="0" fontId="18" fillId="0" borderId="2" xfId="3" applyFont="1" applyFill="1" applyBorder="1" applyAlignment="1">
      <alignment horizontal="left" vertical="top" wrapText="1"/>
    </xf>
    <xf numFmtId="0" fontId="18" fillId="0" borderId="2" xfId="2" applyFont="1" applyFill="1" applyBorder="1" applyAlignment="1">
      <alignment horizontal="center" vertical="center" wrapText="1"/>
    </xf>
    <xf numFmtId="0" fontId="18" fillId="0" borderId="2" xfId="3" applyFont="1" applyFill="1" applyBorder="1" applyAlignment="1">
      <alignment horizontal="center" vertical="center" wrapText="1"/>
    </xf>
    <xf numFmtId="4" fontId="18" fillId="0" borderId="2" xfId="3" applyNumberFormat="1" applyFont="1" applyFill="1" applyBorder="1" applyAlignment="1">
      <alignment horizontal="center" vertical="center" wrapText="1"/>
    </xf>
    <xf numFmtId="2" fontId="18" fillId="0" borderId="2" xfId="3"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2" xfId="2" applyFont="1" applyFill="1" applyBorder="1" applyAlignment="1">
      <alignment horizontal="left" vertical="center" wrapText="1"/>
    </xf>
    <xf numFmtId="0" fontId="2" fillId="0" borderId="0" xfId="2" applyFont="1" applyFill="1"/>
    <xf numFmtId="0" fontId="3" fillId="0" borderId="0" xfId="2" applyFont="1" applyFill="1"/>
    <xf numFmtId="0" fontId="3" fillId="0" borderId="0" xfId="2" applyFont="1" applyFill="1" applyAlignment="1">
      <alignment horizontal="center" vertical="top" wrapText="1"/>
    </xf>
    <xf numFmtId="0" fontId="4" fillId="0" borderId="2" xfId="2" applyFont="1" applyFill="1" applyBorder="1" applyAlignment="1">
      <alignment vertical="top" wrapText="1"/>
    </xf>
    <xf numFmtId="0" fontId="4" fillId="0" borderId="2" xfId="2" applyFont="1" applyFill="1" applyBorder="1" applyAlignment="1">
      <alignment horizontal="left" vertical="top" wrapText="1"/>
    </xf>
    <xf numFmtId="0" fontId="4" fillId="0" borderId="2" xfId="3" applyFont="1" applyFill="1" applyBorder="1" applyAlignment="1">
      <alignment horizontal="left" vertical="top" wrapText="1"/>
    </xf>
    <xf numFmtId="0" fontId="4" fillId="0" borderId="2" xfId="3" applyFont="1" applyFill="1" applyBorder="1" applyAlignment="1">
      <alignment horizontal="center" vertical="center" wrapText="1"/>
    </xf>
    <xf numFmtId="164" fontId="4" fillId="0" borderId="2" xfId="3" applyNumberFormat="1" applyFont="1" applyFill="1" applyBorder="1" applyAlignment="1">
      <alignment horizontal="center" vertical="center" wrapText="1"/>
    </xf>
    <xf numFmtId="0" fontId="4" fillId="0" borderId="2" xfId="3" applyFont="1" applyFill="1" applyBorder="1" applyAlignment="1">
      <alignment horizontal="justify" vertical="top" wrapText="1"/>
    </xf>
    <xf numFmtId="4" fontId="4" fillId="0" borderId="2" xfId="3" applyNumberFormat="1" applyFont="1" applyFill="1" applyBorder="1" applyAlignment="1">
      <alignment horizontal="center" vertical="center" wrapText="1"/>
    </xf>
    <xf numFmtId="2" fontId="4" fillId="0" borderId="2" xfId="3" applyNumberFormat="1" applyFont="1" applyFill="1" applyBorder="1" applyAlignment="1">
      <alignment horizontal="center" vertical="center" wrapText="1"/>
    </xf>
    <xf numFmtId="2" fontId="4" fillId="0" borderId="2" xfId="2" applyNumberFormat="1" applyFont="1" applyFill="1" applyBorder="1" applyAlignment="1">
      <alignment horizontal="center" vertical="center" wrapText="1"/>
    </xf>
    <xf numFmtId="0" fontId="2" fillId="0" borderId="0" xfId="2" applyFont="1" applyFill="1" applyAlignment="1">
      <alignment horizontal="left"/>
    </xf>
    <xf numFmtId="0" fontId="4" fillId="0" borderId="0" xfId="2" applyFont="1" applyFill="1" applyAlignment="1">
      <alignment horizontal="left" vertical="top" wrapText="1"/>
    </xf>
    <xf numFmtId="0" fontId="2" fillId="0" borderId="0" xfId="2" applyFont="1" applyFill="1" applyAlignment="1">
      <alignment vertical="top"/>
    </xf>
    <xf numFmtId="49" fontId="4" fillId="0" borderId="2" xfId="2" applyNumberFormat="1" applyFont="1" applyFill="1" applyBorder="1" applyAlignment="1">
      <alignment horizontal="left" vertical="center" wrapText="1"/>
    </xf>
    <xf numFmtId="0" fontId="4" fillId="0" borderId="6" xfId="2" applyFont="1" applyFill="1" applyBorder="1" applyAlignment="1">
      <alignment vertical="top" wrapText="1"/>
    </xf>
    <xf numFmtId="0" fontId="4" fillId="0" borderId="6" xfId="2" applyFont="1" applyFill="1" applyBorder="1" applyAlignment="1">
      <alignment horizontal="left" vertical="center" wrapText="1"/>
    </xf>
    <xf numFmtId="0" fontId="4" fillId="0" borderId="6" xfId="3" applyFont="1" applyFill="1" applyBorder="1" applyAlignment="1">
      <alignment horizontal="justify" vertical="top" wrapText="1"/>
    </xf>
    <xf numFmtId="0" fontId="2" fillId="0" borderId="0" xfId="2" applyFont="1" applyFill="1" applyAlignment="1">
      <alignment horizontal="justify"/>
    </xf>
    <xf numFmtId="0" fontId="4" fillId="0" borderId="5" xfId="2" applyFont="1" applyFill="1" applyBorder="1" applyAlignment="1">
      <alignment horizontal="left" vertical="top" wrapText="1"/>
    </xf>
    <xf numFmtId="49" fontId="4" fillId="0" borderId="7" xfId="2" applyNumberFormat="1" applyFont="1" applyFill="1" applyBorder="1" applyAlignment="1">
      <alignment horizontal="left" vertical="center" wrapText="1"/>
    </xf>
    <xf numFmtId="0" fontId="4" fillId="0" borderId="6" xfId="3" applyFont="1" applyFill="1" applyBorder="1" applyAlignment="1">
      <alignment vertical="top" wrapText="1"/>
    </xf>
    <xf numFmtId="0" fontId="5" fillId="0" borderId="0" xfId="2" applyFont="1" applyFill="1" applyAlignment="1">
      <alignment horizontal="center" vertical="top" wrapText="1"/>
    </xf>
    <xf numFmtId="0" fontId="5" fillId="0" borderId="0" xfId="2" applyFont="1" applyFill="1" applyAlignment="1">
      <alignment horizontal="left" vertical="top" wrapText="1"/>
    </xf>
    <xf numFmtId="0" fontId="7" fillId="0" borderId="6" xfId="2" applyFont="1" applyFill="1" applyBorder="1" applyAlignment="1">
      <alignment horizontal="center" vertical="center" wrapText="1"/>
    </xf>
    <xf numFmtId="0" fontId="7" fillId="0" borderId="15" xfId="2" applyFont="1" applyFill="1" applyBorder="1" applyAlignment="1">
      <alignment horizontal="center" vertical="center" wrapText="1"/>
    </xf>
    <xf numFmtId="49" fontId="7" fillId="0" borderId="2" xfId="2" applyNumberFormat="1" applyFont="1" applyFill="1" applyBorder="1" applyAlignment="1">
      <alignment horizontal="center" vertical="top" wrapText="1"/>
    </xf>
    <xf numFmtId="0" fontId="7" fillId="0" borderId="2" xfId="2" applyFont="1" applyFill="1" applyBorder="1" applyAlignment="1">
      <alignment horizontal="left" vertical="top" wrapText="1"/>
    </xf>
    <xf numFmtId="0" fontId="7" fillId="0" borderId="2" xfId="2" applyFont="1" applyFill="1" applyBorder="1" applyAlignment="1">
      <alignment horizontal="center" vertical="center" wrapText="1"/>
    </xf>
    <xf numFmtId="0" fontId="7" fillId="0" borderId="2" xfId="2" applyFont="1" applyFill="1" applyBorder="1" applyAlignment="1">
      <alignment horizontal="center" vertical="top" wrapText="1"/>
    </xf>
    <xf numFmtId="2" fontId="7" fillId="0" borderId="2" xfId="2" applyNumberFormat="1" applyFont="1" applyFill="1" applyBorder="1" applyAlignment="1">
      <alignment horizontal="center" vertical="center" wrapText="1"/>
    </xf>
    <xf numFmtId="2" fontId="7" fillId="0" borderId="2" xfId="2" applyNumberFormat="1" applyFont="1" applyFill="1" applyBorder="1" applyAlignment="1">
      <alignment horizontal="left" vertical="center" wrapText="1"/>
    </xf>
    <xf numFmtId="0" fontId="7" fillId="0" borderId="2" xfId="2" applyFont="1" applyFill="1" applyBorder="1" applyAlignment="1">
      <alignment horizontal="left" vertical="center" wrapText="1"/>
    </xf>
    <xf numFmtId="3" fontId="7" fillId="0" borderId="2" xfId="2" applyNumberFormat="1" applyFont="1" applyFill="1" applyBorder="1" applyAlignment="1">
      <alignment horizontal="center" vertical="center" wrapText="1"/>
    </xf>
    <xf numFmtId="0" fontId="5" fillId="0" borderId="0" xfId="2" applyFont="1" applyFill="1" applyAlignment="1">
      <alignment horizontal="justify" vertical="top" wrapText="1"/>
    </xf>
    <xf numFmtId="0" fontId="8" fillId="0" borderId="2" xfId="2" applyFont="1" applyFill="1" applyBorder="1" applyAlignment="1">
      <alignment horizontal="left" vertical="top" wrapText="1"/>
    </xf>
    <xf numFmtId="0" fontId="9" fillId="0" borderId="2" xfId="2" applyFont="1" applyFill="1" applyBorder="1" applyAlignment="1">
      <alignment horizontal="left" vertical="top" wrapText="1"/>
    </xf>
    <xf numFmtId="0" fontId="10" fillId="0" borderId="2" xfId="2" applyFont="1" applyFill="1" applyBorder="1" applyAlignment="1">
      <alignment horizontal="left" vertical="top" wrapText="1"/>
    </xf>
    <xf numFmtId="0" fontId="11" fillId="0" borderId="2" xfId="2" applyFont="1" applyFill="1" applyBorder="1" applyAlignment="1">
      <alignment horizontal="left" vertical="top" wrapText="1"/>
    </xf>
    <xf numFmtId="0" fontId="7" fillId="0" borderId="2" xfId="3" applyFont="1" applyFill="1" applyBorder="1" applyAlignment="1">
      <alignment horizontal="center" vertical="center" wrapText="1"/>
    </xf>
    <xf numFmtId="0" fontId="7" fillId="0" borderId="2" xfId="0" applyFont="1" applyFill="1" applyBorder="1" applyAlignment="1">
      <alignment horizontal="left" vertical="top" wrapText="1"/>
    </xf>
    <xf numFmtId="0" fontId="7" fillId="0" borderId="2" xfId="0" applyFont="1" applyFill="1" applyBorder="1" applyAlignment="1">
      <alignment horizontal="center" vertical="center" wrapText="1"/>
    </xf>
    <xf numFmtId="2" fontId="7" fillId="0" borderId="2"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37" fillId="0" borderId="0" xfId="2" applyFont="1" applyFill="1" applyAlignment="1">
      <alignment horizontal="center" vertical="center"/>
    </xf>
    <xf numFmtId="0" fontId="13" fillId="0" borderId="0" xfId="2" applyFont="1" applyFill="1" applyAlignment="1">
      <alignment horizontal="left" vertical="center" wrapText="1"/>
    </xf>
    <xf numFmtId="0" fontId="13" fillId="0" borderId="2" xfId="2" applyFont="1" applyFill="1" applyBorder="1" applyAlignment="1">
      <alignment horizontal="center" vertical="center"/>
    </xf>
    <xf numFmtId="0" fontId="13" fillId="0" borderId="2" xfId="2" applyFont="1" applyFill="1" applyBorder="1" applyAlignment="1">
      <alignment horizontal="left" vertical="center"/>
    </xf>
    <xf numFmtId="14" fontId="13" fillId="0" borderId="2" xfId="0" applyNumberFormat="1" applyFont="1" applyFill="1" applyBorder="1" applyAlignment="1">
      <alignment horizontal="center" vertical="center"/>
    </xf>
    <xf numFmtId="14" fontId="13" fillId="0" borderId="2" xfId="2" applyNumberFormat="1" applyFont="1" applyFill="1" applyBorder="1" applyAlignment="1">
      <alignment horizontal="left" vertical="center" wrapText="1"/>
    </xf>
    <xf numFmtId="0" fontId="13" fillId="0" borderId="0" xfId="2" applyFont="1" applyFill="1" applyAlignment="1">
      <alignment vertical="center" wrapText="1"/>
    </xf>
    <xf numFmtId="0" fontId="13" fillId="0" borderId="2" xfId="0" applyFont="1" applyFill="1" applyBorder="1" applyAlignment="1">
      <alignment wrapText="1"/>
    </xf>
    <xf numFmtId="14" fontId="13" fillId="0" borderId="2" xfId="2" applyNumberFormat="1" applyFont="1" applyFill="1" applyBorder="1" applyAlignment="1">
      <alignment horizontal="center" vertical="center" wrapText="1"/>
    </xf>
    <xf numFmtId="49" fontId="39" fillId="0" borderId="2" xfId="2" applyNumberFormat="1" applyFont="1" applyFill="1" applyBorder="1" applyAlignment="1">
      <alignment horizontal="left" vertical="center" wrapText="1"/>
    </xf>
    <xf numFmtId="0" fontId="39" fillId="0" borderId="2" xfId="2" applyFont="1" applyFill="1" applyBorder="1" applyAlignment="1">
      <alignment vertical="top" wrapText="1"/>
    </xf>
    <xf numFmtId="14" fontId="39" fillId="0" borderId="2" xfId="2" applyNumberFormat="1" applyFont="1" applyFill="1" applyBorder="1" applyAlignment="1">
      <alignment horizontal="center" vertical="center" wrapText="1"/>
    </xf>
    <xf numFmtId="0" fontId="40" fillId="0" borderId="0" xfId="2" applyFont="1" applyFill="1"/>
    <xf numFmtId="0" fontId="13" fillId="0" borderId="5" xfId="3" applyFont="1" applyFill="1" applyBorder="1" applyAlignment="1">
      <alignment horizontal="left" vertical="center" wrapText="1"/>
    </xf>
    <xf numFmtId="14" fontId="13" fillId="0" borderId="5" xfId="2" applyNumberFormat="1" applyFont="1" applyFill="1" applyBorder="1" applyAlignment="1">
      <alignment horizontal="center" vertical="center" wrapText="1"/>
    </xf>
    <xf numFmtId="49" fontId="13" fillId="0" borderId="2" xfId="2" applyNumberFormat="1" applyFont="1" applyFill="1" applyBorder="1"/>
    <xf numFmtId="0" fontId="37" fillId="0" borderId="0" xfId="2" applyFont="1" applyFill="1" applyAlignment="1">
      <alignment horizontal="left" vertical="center"/>
    </xf>
    <xf numFmtId="0" fontId="4" fillId="0" borderId="3" xfId="2" applyFont="1" applyFill="1" applyBorder="1" applyAlignment="1">
      <alignment horizontal="justify" vertical="center" wrapText="1"/>
    </xf>
    <xf numFmtId="0" fontId="4" fillId="0" borderId="4" xfId="2" applyFont="1" applyFill="1" applyBorder="1" applyAlignment="1">
      <alignment horizontal="justify" vertical="center" wrapText="1"/>
    </xf>
    <xf numFmtId="0" fontId="4" fillId="0" borderId="5" xfId="2" applyFont="1" applyFill="1" applyBorder="1" applyAlignment="1">
      <alignment horizontal="justify" vertical="center" wrapText="1"/>
    </xf>
    <xf numFmtId="0" fontId="4" fillId="0" borderId="0" xfId="2" applyFont="1" applyFill="1" applyAlignment="1">
      <alignment horizontal="left" wrapText="1"/>
    </xf>
    <xf numFmtId="0" fontId="3" fillId="0" borderId="0" xfId="2" applyFont="1" applyFill="1" applyAlignment="1">
      <alignment horizontal="center" vertical="top" wrapText="1"/>
    </xf>
    <xf numFmtId="0" fontId="4" fillId="0" borderId="1"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1"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left" vertical="center" wrapText="1"/>
    </xf>
    <xf numFmtId="0" fontId="4" fillId="0" borderId="8" xfId="2" applyFont="1" applyFill="1" applyBorder="1" applyAlignment="1">
      <alignment horizontal="left" vertical="center" wrapText="1"/>
    </xf>
    <xf numFmtId="0" fontId="4" fillId="0" borderId="9" xfId="2" applyFont="1" applyFill="1" applyBorder="1" applyAlignment="1">
      <alignment horizontal="left" vertical="center" wrapText="1"/>
    </xf>
    <xf numFmtId="0" fontId="4" fillId="0" borderId="3"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5" xfId="2" applyFont="1" applyFill="1" applyBorder="1" applyAlignment="1">
      <alignment horizontal="center" vertical="center" wrapText="1"/>
    </xf>
    <xf numFmtId="49" fontId="4" fillId="0" borderId="2" xfId="2" applyNumberFormat="1" applyFont="1" applyFill="1" applyBorder="1" applyAlignment="1">
      <alignment horizontal="left" vertical="center" wrapText="1"/>
    </xf>
    <xf numFmtId="0" fontId="4" fillId="0" borderId="2" xfId="2" applyFont="1" applyFill="1" applyBorder="1" applyAlignment="1">
      <alignment horizontal="left" vertical="center" wrapText="1"/>
    </xf>
    <xf numFmtId="49" fontId="4" fillId="0" borderId="3" xfId="2" applyNumberFormat="1" applyFont="1" applyFill="1" applyBorder="1" applyAlignment="1">
      <alignment horizontal="left" vertical="center" wrapText="1"/>
    </xf>
    <xf numFmtId="49" fontId="4" fillId="0" borderId="4" xfId="2" applyNumberFormat="1" applyFont="1" applyFill="1" applyBorder="1" applyAlignment="1">
      <alignment horizontal="left" vertical="center" wrapText="1"/>
    </xf>
    <xf numFmtId="49" fontId="4" fillId="0" borderId="5" xfId="2" applyNumberFormat="1" applyFont="1" applyFill="1" applyBorder="1" applyAlignment="1">
      <alignment horizontal="left" vertical="center" wrapText="1"/>
    </xf>
    <xf numFmtId="49" fontId="4" fillId="0" borderId="6" xfId="2" applyNumberFormat="1" applyFont="1" applyFill="1" applyBorder="1" applyAlignment="1">
      <alignment horizontal="left" vertical="center" wrapText="1"/>
    </xf>
    <xf numFmtId="49" fontId="4" fillId="0" borderId="14" xfId="2" applyNumberFormat="1" applyFont="1" applyFill="1" applyBorder="1" applyAlignment="1">
      <alignment horizontal="left" vertical="center" wrapText="1"/>
    </xf>
    <xf numFmtId="49" fontId="4" fillId="0" borderId="10" xfId="2" applyNumberFormat="1" applyFont="1" applyFill="1" applyBorder="1" applyAlignment="1">
      <alignment horizontal="left" vertical="center" wrapText="1"/>
    </xf>
    <xf numFmtId="0" fontId="4" fillId="0" borderId="6" xfId="2" applyFont="1" applyFill="1" applyBorder="1" applyAlignment="1">
      <alignment horizontal="left" vertical="center" wrapText="1"/>
    </xf>
    <xf numFmtId="0" fontId="4" fillId="0" borderId="14" xfId="2" applyFont="1" applyFill="1" applyBorder="1" applyAlignment="1">
      <alignment horizontal="left" vertical="center" wrapText="1"/>
    </xf>
    <xf numFmtId="0" fontId="4" fillId="0" borderId="10" xfId="2" applyFont="1" applyFill="1" applyBorder="1" applyAlignment="1">
      <alignment horizontal="left" vertical="center" wrapText="1"/>
    </xf>
    <xf numFmtId="0" fontId="4" fillId="0" borderId="6" xfId="0" applyFont="1" applyFill="1" applyBorder="1" applyAlignment="1">
      <alignment vertical="center" wrapText="1"/>
    </xf>
    <xf numFmtId="0" fontId="4" fillId="0" borderId="14" xfId="0" applyFont="1" applyFill="1" applyBorder="1" applyAlignment="1">
      <alignment vertical="center" wrapText="1"/>
    </xf>
    <xf numFmtId="0" fontId="4" fillId="0" borderId="10" xfId="0" applyFont="1" applyFill="1" applyBorder="1" applyAlignment="1">
      <alignment vertical="center" wrapText="1"/>
    </xf>
    <xf numFmtId="0" fontId="4" fillId="0" borderId="14"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2" applyFont="1" applyFill="1" applyBorder="1" applyAlignment="1">
      <alignment horizontal="left" vertical="center" wrapText="1"/>
    </xf>
    <xf numFmtId="0" fontId="4" fillId="0" borderId="12" xfId="2" applyFont="1" applyFill="1" applyBorder="1" applyAlignment="1">
      <alignment horizontal="left" vertical="center" wrapText="1"/>
    </xf>
    <xf numFmtId="0" fontId="4" fillId="0" borderId="13" xfId="2" applyFont="1" applyFill="1" applyBorder="1" applyAlignment="1">
      <alignment horizontal="left" vertical="center" wrapText="1"/>
    </xf>
    <xf numFmtId="0" fontId="4" fillId="0" borderId="6" xfId="2" applyFont="1" applyFill="1" applyBorder="1" applyAlignment="1">
      <alignment horizontal="left" vertical="top" wrapText="1"/>
    </xf>
    <xf numFmtId="0" fontId="4" fillId="0" borderId="10" xfId="2" applyFont="1" applyFill="1" applyBorder="1" applyAlignment="1">
      <alignment horizontal="left" vertical="top" wrapText="1"/>
    </xf>
    <xf numFmtId="0" fontId="4" fillId="0" borderId="14" xfId="2" applyFont="1" applyFill="1" applyBorder="1" applyAlignment="1">
      <alignment horizontal="justify" vertical="center" wrapText="1"/>
    </xf>
    <xf numFmtId="49" fontId="4" fillId="0" borderId="6" xfId="2" applyNumberFormat="1" applyFont="1" applyFill="1" applyBorder="1" applyAlignment="1">
      <alignment horizontal="justify" vertical="center" wrapText="1"/>
    </xf>
    <xf numFmtId="49" fontId="4" fillId="0" borderId="10" xfId="2" applyNumberFormat="1" applyFont="1" applyFill="1" applyBorder="1" applyAlignment="1">
      <alignment horizontal="justify" vertical="center" wrapText="1"/>
    </xf>
    <xf numFmtId="0" fontId="4" fillId="0" borderId="6" xfId="2" applyFont="1" applyFill="1" applyBorder="1" applyAlignment="1">
      <alignment horizontal="justify" vertical="center" wrapText="1"/>
    </xf>
    <xf numFmtId="49" fontId="4" fillId="0" borderId="6" xfId="2" applyNumberFormat="1" applyFont="1" applyFill="1" applyBorder="1" applyAlignment="1">
      <alignment horizontal="center" vertical="center" wrapText="1"/>
    </xf>
    <xf numFmtId="49" fontId="4" fillId="0" borderId="14" xfId="2" applyNumberFormat="1"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3" fillId="0" borderId="0" xfId="2" applyFont="1" applyFill="1" applyAlignment="1">
      <alignment horizontal="center" vertical="center" wrapText="1"/>
    </xf>
    <xf numFmtId="0" fontId="3" fillId="0" borderId="0" xfId="2" applyFont="1" applyFill="1" applyAlignment="1">
      <alignment horizontal="center" vertical="center"/>
    </xf>
    <xf numFmtId="0" fontId="4" fillId="0" borderId="6" xfId="2" applyFont="1" applyFill="1" applyBorder="1" applyAlignment="1">
      <alignment horizontal="center" vertical="center" wrapText="1"/>
    </xf>
    <xf numFmtId="0" fontId="4" fillId="0" borderId="10" xfId="2" applyFont="1" applyFill="1" applyBorder="1" applyAlignment="1">
      <alignment horizontal="center" vertical="center" wrapText="1"/>
    </xf>
    <xf numFmtId="0" fontId="7" fillId="0" borderId="2" xfId="2" applyFont="1" applyFill="1" applyBorder="1" applyAlignment="1">
      <alignment horizontal="left" vertical="top" wrapText="1"/>
    </xf>
    <xf numFmtId="49" fontId="7" fillId="0" borderId="2" xfId="2" applyNumberFormat="1" applyFont="1" applyFill="1" applyBorder="1" applyAlignment="1">
      <alignment horizontal="justify" vertical="top" wrapText="1"/>
    </xf>
    <xf numFmtId="0" fontId="4" fillId="0" borderId="2" xfId="2" applyFont="1" applyFill="1" applyBorder="1" applyAlignment="1">
      <alignment horizontal="left" vertical="top" wrapText="1"/>
    </xf>
    <xf numFmtId="49" fontId="7" fillId="0" borderId="2" xfId="2" applyNumberFormat="1" applyFont="1" applyFill="1" applyBorder="1" applyAlignment="1">
      <alignment horizontal="left" vertical="top" wrapText="1"/>
    </xf>
    <xf numFmtId="0" fontId="41" fillId="0" borderId="3" xfId="2" applyFont="1" applyFill="1" applyBorder="1" applyAlignment="1">
      <alignment horizontal="left" vertical="center" wrapText="1"/>
    </xf>
    <xf numFmtId="0" fontId="41" fillId="0" borderId="4" xfId="2" applyFont="1" applyFill="1" applyBorder="1" applyAlignment="1">
      <alignment horizontal="left" vertical="center" wrapText="1"/>
    </xf>
    <xf numFmtId="0" fontId="41" fillId="0" borderId="5" xfId="2" applyFont="1" applyFill="1" applyBorder="1" applyAlignment="1">
      <alignment horizontal="left" vertical="center" wrapText="1"/>
    </xf>
    <xf numFmtId="0" fontId="7" fillId="0" borderId="2" xfId="2" applyFont="1" applyFill="1" applyBorder="1" applyAlignment="1">
      <alignment horizontal="justify" vertical="top" wrapText="1"/>
    </xf>
    <xf numFmtId="0" fontId="7" fillId="0" borderId="10" xfId="2" applyFont="1" applyFill="1" applyBorder="1" applyAlignment="1">
      <alignment horizontal="justify" vertical="top" wrapText="1"/>
    </xf>
    <xf numFmtId="0" fontId="7" fillId="0" borderId="10" xfId="2" applyFont="1" applyFill="1" applyBorder="1" applyAlignment="1">
      <alignment horizontal="left" vertical="top" wrapText="1"/>
    </xf>
    <xf numFmtId="0" fontId="6" fillId="0" borderId="0" xfId="2" applyFont="1" applyFill="1" applyAlignment="1">
      <alignment horizontal="center" vertical="top" wrapText="1"/>
    </xf>
    <xf numFmtId="0" fontId="6" fillId="0" borderId="0" xfId="2" applyFont="1" applyFill="1" applyAlignment="1">
      <alignment horizontal="left" vertical="top" wrapText="1"/>
    </xf>
    <xf numFmtId="0" fontId="7" fillId="0" borderId="2"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0" applyFont="1" applyFill="1" applyBorder="1" applyAlignment="1">
      <alignment horizontal="left" vertical="top" wrapText="1"/>
    </xf>
    <xf numFmtId="0" fontId="13" fillId="0" borderId="2" xfId="0" applyFont="1" applyFill="1" applyBorder="1" applyAlignment="1">
      <alignment vertical="center" wrapText="1"/>
    </xf>
    <xf numFmtId="0" fontId="13" fillId="0" borderId="6"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6"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6" xfId="0" applyFont="1" applyFill="1" applyBorder="1" applyAlignment="1">
      <alignment horizontal="left" vertical="top" wrapText="1"/>
    </xf>
    <xf numFmtId="0" fontId="13" fillId="0" borderId="10" xfId="0" applyFont="1" applyFill="1" applyBorder="1" applyAlignment="1">
      <alignment horizontal="left" vertical="top" wrapText="1"/>
    </xf>
    <xf numFmtId="0" fontId="13" fillId="0" borderId="14" xfId="0" applyFont="1" applyFill="1" applyBorder="1" applyAlignment="1">
      <alignment horizontal="left" vertical="top" wrapText="1"/>
    </xf>
    <xf numFmtId="0" fontId="13" fillId="0" borderId="0" xfId="0" applyFont="1" applyFill="1" applyAlignment="1">
      <alignment horizontal="right" vertical="center" wrapText="1"/>
    </xf>
    <xf numFmtId="0" fontId="13" fillId="0" borderId="0" xfId="0" applyFont="1" applyFill="1" applyAlignment="1">
      <alignment horizontal="right" vertical="center"/>
    </xf>
    <xf numFmtId="0" fontId="28" fillId="0" borderId="12" xfId="0" applyFont="1" applyFill="1" applyBorder="1" applyAlignment="1">
      <alignment horizontal="center"/>
    </xf>
    <xf numFmtId="0" fontId="13" fillId="0" borderId="2" xfId="2" applyFont="1" applyFill="1" applyBorder="1" applyAlignment="1">
      <alignment horizontal="center" vertical="center" wrapText="1"/>
    </xf>
    <xf numFmtId="0" fontId="13" fillId="0" borderId="2" xfId="2" applyFont="1" applyFill="1" applyBorder="1" applyAlignment="1">
      <alignment horizontal="left" vertical="center" wrapText="1"/>
    </xf>
    <xf numFmtId="0" fontId="13" fillId="0" borderId="2" xfId="2" applyFont="1" applyFill="1" applyBorder="1" applyAlignment="1">
      <alignment vertical="center" wrapText="1"/>
    </xf>
    <xf numFmtId="0" fontId="13" fillId="0" borderId="6"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13" fillId="0" borderId="6" xfId="2" applyFont="1" applyFill="1" applyBorder="1" applyAlignment="1">
      <alignment horizontal="left" vertical="center" wrapText="1"/>
    </xf>
    <xf numFmtId="0" fontId="13" fillId="0" borderId="14" xfId="2" applyFont="1" applyFill="1" applyBorder="1" applyAlignment="1">
      <alignment horizontal="left" vertical="center" wrapText="1"/>
    </xf>
    <xf numFmtId="0" fontId="13" fillId="0" borderId="10" xfId="2" applyFont="1" applyFill="1" applyBorder="1" applyAlignment="1">
      <alignment horizontal="left" vertical="center" wrapText="1"/>
    </xf>
    <xf numFmtId="0" fontId="28" fillId="0" borderId="12" xfId="2" applyFont="1" applyFill="1" applyBorder="1" applyAlignment="1">
      <alignment horizontal="center" vertical="center" wrapText="1"/>
    </xf>
    <xf numFmtId="0" fontId="9" fillId="0" borderId="2" xfId="2" applyFont="1" applyBorder="1" applyAlignment="1">
      <alignment horizontal="center" vertical="center" wrapText="1"/>
    </xf>
    <xf numFmtId="49" fontId="9" fillId="0" borderId="2" xfId="2" applyNumberFormat="1" applyFont="1" applyBorder="1" applyAlignment="1">
      <alignment horizontal="left" vertical="center" wrapText="1"/>
    </xf>
    <xf numFmtId="0" fontId="9" fillId="0" borderId="2" xfId="2" applyFont="1" applyBorder="1" applyAlignment="1">
      <alignment horizontal="left" vertical="center" wrapText="1"/>
    </xf>
    <xf numFmtId="0" fontId="13" fillId="3" borderId="0" xfId="2" applyFont="1" applyFill="1" applyAlignment="1">
      <alignment horizontal="left" vertical="top" wrapText="1"/>
    </xf>
    <xf numFmtId="0" fontId="12" fillId="0" borderId="0" xfId="2" applyFont="1" applyAlignment="1">
      <alignment horizontal="center" vertical="top" wrapText="1"/>
    </xf>
    <xf numFmtId="0" fontId="9" fillId="0" borderId="2" xfId="2" applyFont="1" applyBorder="1" applyAlignment="1">
      <alignment horizontal="center" vertical="center"/>
    </xf>
    <xf numFmtId="0" fontId="9" fillId="0" borderId="3" xfId="2" applyFont="1" applyBorder="1" applyAlignment="1">
      <alignment horizontal="center" vertical="center" wrapText="1"/>
    </xf>
    <xf numFmtId="0" fontId="9" fillId="0" borderId="5" xfId="2" applyFont="1" applyBorder="1" applyAlignment="1">
      <alignment horizontal="center" vertical="center" wrapText="1"/>
    </xf>
    <xf numFmtId="0" fontId="18" fillId="0" borderId="3" xfId="2" applyFont="1" applyFill="1" applyBorder="1" applyAlignment="1">
      <alignment horizontal="left" vertical="center" wrapText="1"/>
    </xf>
    <xf numFmtId="0" fontId="18" fillId="0" borderId="4" xfId="2" applyFont="1" applyFill="1" applyBorder="1" applyAlignment="1">
      <alignment horizontal="left" vertical="center" wrapText="1"/>
    </xf>
    <xf numFmtId="0" fontId="18" fillId="0" borderId="5" xfId="2" applyFont="1" applyFill="1" applyBorder="1" applyAlignment="1">
      <alignment horizontal="left" vertical="center" wrapText="1"/>
    </xf>
    <xf numFmtId="0" fontId="18" fillId="0" borderId="2" xfId="2" applyFont="1" applyFill="1" applyBorder="1" applyAlignment="1">
      <alignment horizontal="left" vertical="center" wrapText="1"/>
    </xf>
    <xf numFmtId="4" fontId="19" fillId="0" borderId="2" xfId="3" applyNumberFormat="1" applyFont="1" applyFill="1" applyBorder="1" applyAlignment="1">
      <alignment horizontal="left" vertical="top" wrapText="1"/>
    </xf>
    <xf numFmtId="2" fontId="18" fillId="0" borderId="2" xfId="3" applyNumberFormat="1" applyFont="1" applyFill="1" applyBorder="1" applyAlignment="1">
      <alignment horizontal="center" vertical="center" wrapText="1"/>
    </xf>
    <xf numFmtId="0" fontId="18" fillId="0" borderId="2" xfId="2" applyFont="1" applyFill="1" applyBorder="1" applyAlignment="1">
      <alignment horizontal="center" vertical="center" wrapText="1"/>
    </xf>
    <xf numFmtId="0" fontId="18" fillId="0" borderId="2" xfId="0" applyFont="1" applyFill="1" applyBorder="1" applyAlignment="1">
      <alignment horizontal="center" vertical="center" wrapText="1"/>
    </xf>
    <xf numFmtId="49" fontId="18" fillId="0" borderId="6" xfId="2" applyNumberFormat="1" applyFont="1" applyFill="1" applyBorder="1" applyAlignment="1">
      <alignment horizontal="center" vertical="center" wrapText="1"/>
    </xf>
    <xf numFmtId="49" fontId="18" fillId="0" borderId="14" xfId="2" applyNumberFormat="1" applyFont="1" applyFill="1" applyBorder="1" applyAlignment="1">
      <alignment horizontal="center" vertical="center" wrapText="1"/>
    </xf>
    <xf numFmtId="49" fontId="18" fillId="0" borderId="10" xfId="2" applyNumberFormat="1" applyFont="1" applyFill="1" applyBorder="1" applyAlignment="1">
      <alignment horizontal="center" vertical="center" wrapText="1"/>
    </xf>
    <xf numFmtId="0" fontId="18" fillId="0" borderId="2" xfId="3" applyFont="1" applyFill="1" applyBorder="1" applyAlignment="1">
      <alignment horizontal="left" vertical="top" wrapText="1"/>
    </xf>
    <xf numFmtId="0" fontId="18" fillId="0" borderId="2" xfId="3" applyFont="1" applyFill="1" applyBorder="1" applyAlignment="1">
      <alignment horizontal="center" vertical="center" wrapText="1"/>
    </xf>
    <xf numFmtId="4" fontId="18" fillId="0" borderId="2" xfId="3" applyNumberFormat="1" applyFont="1" applyFill="1" applyBorder="1" applyAlignment="1">
      <alignment horizontal="center" vertical="center" wrapText="1"/>
    </xf>
    <xf numFmtId="0" fontId="18" fillId="0" borderId="6" xfId="2"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8" fillId="0" borderId="6" xfId="2" applyFont="1" applyFill="1" applyBorder="1" applyAlignment="1">
      <alignment horizontal="left" vertical="top" wrapText="1"/>
    </xf>
    <xf numFmtId="0" fontId="18" fillId="0" borderId="10" xfId="2" applyFont="1" applyFill="1" applyBorder="1" applyAlignment="1">
      <alignment horizontal="left" vertical="top" wrapText="1"/>
    </xf>
    <xf numFmtId="4" fontId="18" fillId="0" borderId="6" xfId="2" applyNumberFormat="1" applyFont="1" applyFill="1" applyBorder="1" applyAlignment="1">
      <alignment horizontal="center" vertical="center" wrapText="1"/>
    </xf>
    <xf numFmtId="4" fontId="18" fillId="0" borderId="10" xfId="2" applyNumberFormat="1" applyFont="1" applyFill="1" applyBorder="1" applyAlignment="1">
      <alignment horizontal="center" vertical="center" wrapText="1"/>
    </xf>
    <xf numFmtId="0" fontId="34" fillId="0" borderId="6"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8" fillId="0" borderId="6" xfId="2" applyFont="1" applyFill="1" applyBorder="1" applyAlignment="1">
      <alignment horizontal="left" vertical="center" wrapText="1"/>
    </xf>
    <xf numFmtId="0" fontId="18" fillId="0" borderId="10" xfId="2" applyFont="1" applyFill="1" applyBorder="1" applyAlignment="1">
      <alignment horizontal="left" vertical="center" wrapText="1"/>
    </xf>
    <xf numFmtId="0" fontId="18" fillId="0" borderId="6" xfId="2" applyFont="1" applyFill="1" applyBorder="1" applyAlignment="1">
      <alignment horizontal="center" vertical="center"/>
    </xf>
    <xf numFmtId="0" fontId="18" fillId="0" borderId="10" xfId="2" applyFont="1" applyFill="1" applyBorder="1" applyAlignment="1">
      <alignment horizontal="center" vertical="center"/>
    </xf>
    <xf numFmtId="0" fontId="35" fillId="0" borderId="6" xfId="2" applyFont="1" applyFill="1" applyBorder="1" applyAlignment="1">
      <alignment horizontal="center" vertical="center" wrapText="1"/>
    </xf>
    <xf numFmtId="0" fontId="16" fillId="0" borderId="12" xfId="2" applyFont="1" applyFill="1" applyBorder="1" applyAlignment="1">
      <alignment horizontal="center" vertical="top" wrapText="1"/>
    </xf>
    <xf numFmtId="49" fontId="18" fillId="0" borderId="6" xfId="2" applyNumberFormat="1" applyFont="1" applyFill="1" applyBorder="1" applyAlignment="1">
      <alignment horizontal="center" vertical="center"/>
    </xf>
    <xf numFmtId="49" fontId="18" fillId="0" borderId="10" xfId="2" applyNumberFormat="1" applyFont="1" applyFill="1" applyBorder="1" applyAlignment="1">
      <alignment horizontal="center" vertical="center"/>
    </xf>
    <xf numFmtId="0" fontId="11" fillId="0" borderId="6" xfId="2" applyFont="1" applyFill="1" applyBorder="1" applyAlignment="1">
      <alignment horizontal="left" vertical="center" wrapText="1"/>
    </xf>
    <xf numFmtId="0" fontId="11" fillId="0" borderId="10" xfId="2" applyFont="1" applyFill="1" applyBorder="1" applyAlignment="1">
      <alignment horizontal="left" vertical="center" wrapText="1"/>
    </xf>
    <xf numFmtId="0" fontId="11" fillId="0" borderId="6"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6" xfId="0" applyFont="1" applyFill="1" applyBorder="1" applyAlignment="1">
      <alignment horizontal="center" vertical="center" wrapText="1"/>
    </xf>
    <xf numFmtId="0" fontId="18" fillId="0" borderId="14" xfId="2" applyFont="1" applyFill="1" applyBorder="1" applyAlignment="1">
      <alignment horizontal="left" vertical="center" wrapText="1"/>
    </xf>
    <xf numFmtId="0" fontId="18" fillId="0" borderId="14" xfId="2" applyFont="1" applyFill="1" applyBorder="1" applyAlignment="1">
      <alignment horizontal="center" vertical="center" wrapText="1"/>
    </xf>
    <xf numFmtId="4" fontId="18" fillId="0" borderId="7" xfId="2" applyNumberFormat="1" applyFont="1" applyFill="1" applyBorder="1" applyAlignment="1">
      <alignment horizontal="center" vertical="center" wrapText="1"/>
    </xf>
    <xf numFmtId="4" fontId="18" fillId="0" borderId="17" xfId="2" applyNumberFormat="1" applyFont="1" applyFill="1" applyBorder="1" applyAlignment="1">
      <alignment horizontal="center" vertical="center" wrapText="1"/>
    </xf>
    <xf numFmtId="4" fontId="18" fillId="0" borderId="14" xfId="2" applyNumberFormat="1" applyFont="1" applyFill="1" applyBorder="1" applyAlignment="1">
      <alignment horizontal="center" vertical="center" wrapText="1"/>
    </xf>
    <xf numFmtId="0" fontId="34" fillId="0" borderId="9"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3" fillId="0" borderId="3" xfId="2" applyFont="1" applyFill="1" applyBorder="1" applyAlignment="1">
      <alignment horizontal="left" vertical="center" wrapText="1"/>
    </xf>
    <xf numFmtId="0" fontId="13" fillId="0" borderId="4" xfId="2" applyFont="1" applyFill="1" applyBorder="1" applyAlignment="1">
      <alignment horizontal="left" vertical="center" wrapText="1"/>
    </xf>
    <xf numFmtId="0" fontId="13" fillId="0" borderId="5" xfId="2" applyFont="1" applyFill="1" applyBorder="1" applyAlignment="1">
      <alignment horizontal="left" vertical="center" wrapText="1"/>
    </xf>
    <xf numFmtId="0" fontId="28" fillId="0" borderId="0" xfId="2" applyFont="1" applyFill="1" applyAlignment="1">
      <alignment horizontal="center" vertical="top" wrapText="1"/>
    </xf>
    <xf numFmtId="0" fontId="28" fillId="0" borderId="0" xfId="2" applyFont="1" applyFill="1" applyAlignment="1">
      <alignment horizontal="center" vertical="top"/>
    </xf>
    <xf numFmtId="0" fontId="13" fillId="0" borderId="2" xfId="2" applyFont="1" applyFill="1" applyBorder="1" applyAlignment="1">
      <alignment horizontal="center" vertical="center"/>
    </xf>
    <xf numFmtId="0" fontId="13" fillId="0" borderId="2" xfId="2" applyFont="1" applyFill="1" applyBorder="1" applyAlignment="1">
      <alignment horizontal="center" wrapText="1"/>
    </xf>
    <xf numFmtId="0" fontId="13" fillId="0" borderId="3" xfId="0" applyFont="1" applyFill="1" applyBorder="1" applyAlignment="1">
      <alignment horizontal="left" vertical="center" wrapText="1"/>
    </xf>
    <xf numFmtId="0" fontId="13" fillId="0" borderId="5" xfId="0" applyFont="1" applyFill="1" applyBorder="1" applyAlignment="1">
      <alignment horizontal="left" vertical="center" wrapText="1"/>
    </xf>
    <xf numFmtId="49" fontId="13" fillId="0" borderId="2" xfId="2" applyNumberFormat="1" applyFont="1" applyFill="1" applyBorder="1" applyAlignment="1">
      <alignment horizontal="left" vertical="center" wrapText="1"/>
    </xf>
    <xf numFmtId="0" fontId="13" fillId="0" borderId="3" xfId="2" applyFont="1" applyFill="1" applyBorder="1" applyAlignment="1">
      <alignment vertical="center" wrapText="1"/>
    </xf>
    <xf numFmtId="0" fontId="13" fillId="0" borderId="4" xfId="2" applyFont="1" applyFill="1" applyBorder="1" applyAlignment="1">
      <alignment vertical="center" wrapText="1"/>
    </xf>
    <xf numFmtId="0" fontId="13" fillId="0" borderId="5" xfId="2" applyFont="1" applyFill="1" applyBorder="1" applyAlignment="1">
      <alignment vertical="center" wrapText="1"/>
    </xf>
  </cellXfs>
  <cellStyles count="5">
    <cellStyle name="40% — акцент1" xfId="1" builtinId="31"/>
    <cellStyle name="Обычный" xfId="0" builtinId="0"/>
    <cellStyle name="Обычный 2 2 2 2" xfId="2"/>
    <cellStyle name="Обычный 2 2 2 2 2" xfId="4"/>
    <cellStyle name="Обычный 3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223629</xdr:colOff>
      <xdr:row>71</xdr:row>
      <xdr:rowOff>1847020</xdr:rowOff>
    </xdr:from>
    <xdr:to>
      <xdr:col>4</xdr:col>
      <xdr:colOff>1766678</xdr:colOff>
      <xdr:row>71</xdr:row>
      <xdr:rowOff>2285172</xdr:rowOff>
    </xdr:to>
    <xdr:pic>
      <xdr:nvPicPr>
        <xdr:cNvPr id="2" name="Рисунок 1" descr="https://api.docs.cntd.ru/img/60/31/99/42/5/e59d792b-dde0-45d8-8228-87e254a3eb4c/P00510000.png"/>
        <xdr:cNvPicPr/>
      </xdr:nvPicPr>
      <xdr:blipFill>
        <a:blip xmlns:r="http://schemas.openxmlformats.org/officeDocument/2006/relationships" r:embed="rId1"/>
        <a:stretch/>
      </xdr:blipFill>
      <xdr:spPr bwMode="auto">
        <a:xfrm>
          <a:off x="6681579" y="87371995"/>
          <a:ext cx="1543050" cy="438152"/>
        </a:xfrm>
        <a:prstGeom prst="rect">
          <a:avLst/>
        </a:prstGeom>
        <a:noFill/>
        <a:ln>
          <a:noFill/>
        </a:ln>
      </xdr:spPr>
    </xdr:pic>
    <xdr:clientData/>
  </xdr:twoCellAnchor>
  <xdr:twoCellAnchor editAs="oneCell">
    <xdr:from>
      <xdr:col>4</xdr:col>
      <xdr:colOff>181035</xdr:colOff>
      <xdr:row>72</xdr:row>
      <xdr:rowOff>1689059</xdr:rowOff>
    </xdr:from>
    <xdr:to>
      <xdr:col>4</xdr:col>
      <xdr:colOff>1685983</xdr:colOff>
      <xdr:row>72</xdr:row>
      <xdr:rowOff>2127208</xdr:rowOff>
    </xdr:to>
    <xdr:pic>
      <xdr:nvPicPr>
        <xdr:cNvPr id="3" name="Рисунок 2" descr="https://api.docs.cntd.ru/img/60/31/99/42/5/e59d792b-dde0-45d8-8228-87e254a3eb4c/P00720000.png"/>
        <xdr:cNvPicPr/>
      </xdr:nvPicPr>
      <xdr:blipFill>
        <a:blip xmlns:r="http://schemas.openxmlformats.org/officeDocument/2006/relationships" r:embed="rId2"/>
        <a:stretch/>
      </xdr:blipFill>
      <xdr:spPr bwMode="auto">
        <a:xfrm>
          <a:off x="6638985" y="89861984"/>
          <a:ext cx="1504948" cy="438149"/>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9"/>
  <sheetViews>
    <sheetView zoomScale="70" zoomScaleNormal="70" workbookViewId="0">
      <pane ySplit="5" topLeftCell="A31" activePane="bottomLeft" state="frozen"/>
      <selection pane="bottomLeft" sqref="A1:XFD1048576"/>
    </sheetView>
  </sheetViews>
  <sheetFormatPr defaultColWidth="9.140625" defaultRowHeight="18.75" x14ac:dyDescent="0.3"/>
  <cols>
    <col min="1" max="1" width="5.7109375" style="118" bestFit="1" customWidth="1"/>
    <col min="2" max="2" width="51.140625" style="118" customWidth="1"/>
    <col min="3" max="3" width="19.5703125" style="118" customWidth="1"/>
    <col min="4" max="4" width="13.5703125" style="118" customWidth="1"/>
    <col min="5" max="5" width="12.85546875" style="118" customWidth="1"/>
    <col min="6" max="6" width="12.7109375" style="118" customWidth="1"/>
    <col min="7" max="12" width="9.140625" style="118"/>
    <col min="13" max="13" width="22.5703125" style="118" customWidth="1"/>
    <col min="14" max="14" width="21.85546875" style="118" customWidth="1"/>
    <col min="15" max="15" width="22.28515625" style="118" customWidth="1"/>
    <col min="16" max="16" width="29" style="118" customWidth="1"/>
    <col min="17" max="16384" width="9.140625" style="118"/>
  </cols>
  <sheetData>
    <row r="1" spans="1:16" ht="110.25" customHeight="1" x14ac:dyDescent="0.3">
      <c r="B1" s="119"/>
      <c r="C1" s="119"/>
      <c r="D1" s="119"/>
      <c r="E1" s="119"/>
      <c r="F1" s="119"/>
      <c r="G1" s="119"/>
      <c r="H1" s="119"/>
      <c r="I1" s="119"/>
      <c r="J1" s="119"/>
      <c r="K1" s="119"/>
      <c r="L1" s="119"/>
      <c r="M1" s="119"/>
      <c r="N1" s="119"/>
      <c r="O1" s="184" t="s">
        <v>0</v>
      </c>
      <c r="P1" s="184"/>
    </row>
    <row r="2" spans="1:16" x14ac:dyDescent="0.3">
      <c r="A2" s="185" t="s">
        <v>1</v>
      </c>
      <c r="B2" s="185"/>
      <c r="C2" s="185"/>
      <c r="D2" s="185"/>
      <c r="E2" s="185"/>
      <c r="F2" s="185"/>
      <c r="G2" s="185"/>
      <c r="H2" s="185"/>
      <c r="I2" s="185"/>
      <c r="J2" s="185"/>
      <c r="K2" s="185"/>
      <c r="L2" s="185"/>
      <c r="M2" s="185"/>
      <c r="N2" s="185"/>
      <c r="O2" s="185"/>
      <c r="P2" s="185"/>
    </row>
    <row r="3" spans="1:16" x14ac:dyDescent="0.3">
      <c r="A3" s="120"/>
      <c r="B3" s="120"/>
      <c r="C3" s="120"/>
      <c r="D3" s="120"/>
      <c r="E3" s="120"/>
      <c r="F3" s="120"/>
      <c r="G3" s="120"/>
      <c r="H3" s="120"/>
      <c r="I3" s="120"/>
      <c r="J3" s="120"/>
      <c r="K3" s="120"/>
      <c r="L3" s="120"/>
      <c r="M3" s="120"/>
      <c r="N3" s="120"/>
      <c r="O3" s="120"/>
      <c r="P3" s="120"/>
    </row>
    <row r="4" spans="1:16" ht="34.5" customHeight="1" x14ac:dyDescent="0.3">
      <c r="A4" s="186" t="s">
        <v>2</v>
      </c>
      <c r="B4" s="188" t="s">
        <v>3</v>
      </c>
      <c r="C4" s="188" t="s">
        <v>4</v>
      </c>
      <c r="D4" s="188" t="s">
        <v>5</v>
      </c>
      <c r="E4" s="186" t="s">
        <v>6</v>
      </c>
      <c r="F4" s="186"/>
      <c r="G4" s="186"/>
      <c r="H4" s="186"/>
      <c r="I4" s="186"/>
      <c r="J4" s="186"/>
      <c r="K4" s="186"/>
      <c r="L4" s="186"/>
      <c r="M4" s="188" t="s">
        <v>7</v>
      </c>
      <c r="N4" s="188" t="s">
        <v>8</v>
      </c>
      <c r="O4" s="188" t="s">
        <v>9</v>
      </c>
      <c r="P4" s="188" t="s">
        <v>10</v>
      </c>
    </row>
    <row r="5" spans="1:16" ht="49.5" customHeight="1" x14ac:dyDescent="0.3">
      <c r="A5" s="187"/>
      <c r="B5" s="189"/>
      <c r="C5" s="189"/>
      <c r="D5" s="189"/>
      <c r="E5" s="88">
        <v>2023</v>
      </c>
      <c r="F5" s="88">
        <v>2024</v>
      </c>
      <c r="G5" s="88">
        <v>2025</v>
      </c>
      <c r="H5" s="88">
        <v>2026</v>
      </c>
      <c r="I5" s="88">
        <v>2027</v>
      </c>
      <c r="J5" s="88">
        <v>2028</v>
      </c>
      <c r="K5" s="88">
        <v>2029</v>
      </c>
      <c r="L5" s="88">
        <v>2030</v>
      </c>
      <c r="M5" s="189"/>
      <c r="N5" s="189"/>
      <c r="O5" s="189"/>
      <c r="P5" s="189"/>
    </row>
    <row r="6" spans="1:16" x14ac:dyDescent="0.3">
      <c r="A6" s="86">
        <v>1</v>
      </c>
      <c r="B6" s="86">
        <v>2</v>
      </c>
      <c r="C6" s="86">
        <v>3</v>
      </c>
      <c r="D6" s="86">
        <v>4</v>
      </c>
      <c r="E6" s="86">
        <v>5</v>
      </c>
      <c r="F6" s="86">
        <v>6</v>
      </c>
      <c r="G6" s="86">
        <v>7</v>
      </c>
      <c r="H6" s="86">
        <v>8</v>
      </c>
      <c r="I6" s="86">
        <v>9</v>
      </c>
      <c r="J6" s="86">
        <v>10</v>
      </c>
      <c r="K6" s="86">
        <v>11</v>
      </c>
      <c r="L6" s="86">
        <v>12</v>
      </c>
      <c r="M6" s="86">
        <v>13</v>
      </c>
      <c r="N6" s="86">
        <v>14</v>
      </c>
      <c r="O6" s="86">
        <v>15</v>
      </c>
      <c r="P6" s="86">
        <v>16</v>
      </c>
    </row>
    <row r="7" spans="1:16" ht="45" customHeight="1" x14ac:dyDescent="0.3">
      <c r="A7" s="181" t="s">
        <v>11</v>
      </c>
      <c r="B7" s="182"/>
      <c r="C7" s="182"/>
      <c r="D7" s="182"/>
      <c r="E7" s="182"/>
      <c r="F7" s="182"/>
      <c r="G7" s="182"/>
      <c r="H7" s="182"/>
      <c r="I7" s="182"/>
      <c r="J7" s="182"/>
      <c r="K7" s="182"/>
      <c r="L7" s="182"/>
      <c r="M7" s="182"/>
      <c r="N7" s="182"/>
      <c r="O7" s="182"/>
      <c r="P7" s="183"/>
    </row>
    <row r="8" spans="1:16" ht="131.25" x14ac:dyDescent="0.3">
      <c r="A8" s="86">
        <v>1</v>
      </c>
      <c r="B8" s="87" t="s">
        <v>12</v>
      </c>
      <c r="C8" s="88" t="s">
        <v>13</v>
      </c>
      <c r="D8" s="3">
        <v>69.2</v>
      </c>
      <c r="E8" s="3">
        <v>71.5</v>
      </c>
      <c r="F8" s="3">
        <v>72.099999999999994</v>
      </c>
      <c r="G8" s="3">
        <v>72.900000000000006</v>
      </c>
      <c r="H8" s="3">
        <v>73.7</v>
      </c>
      <c r="I8" s="3">
        <v>74.599999999999994</v>
      </c>
      <c r="J8" s="3">
        <v>75.400000000000006</v>
      </c>
      <c r="K8" s="3">
        <v>76.2</v>
      </c>
      <c r="L8" s="3">
        <v>77</v>
      </c>
      <c r="M8" s="88" t="s">
        <v>14</v>
      </c>
      <c r="N8" s="88" t="s">
        <v>15</v>
      </c>
      <c r="O8" s="121" t="s">
        <v>57</v>
      </c>
      <c r="P8" s="86" t="s">
        <v>16</v>
      </c>
    </row>
    <row r="9" spans="1:16" ht="131.25" x14ac:dyDescent="0.3">
      <c r="A9" s="86">
        <v>2</v>
      </c>
      <c r="B9" s="87" t="s">
        <v>17</v>
      </c>
      <c r="C9" s="88" t="s">
        <v>18</v>
      </c>
      <c r="D9" s="4">
        <v>13.3</v>
      </c>
      <c r="E9" s="4">
        <v>14.7</v>
      </c>
      <c r="F9" s="4">
        <v>13.7</v>
      </c>
      <c r="G9" s="4">
        <v>13.5</v>
      </c>
      <c r="H9" s="4">
        <v>13.2</v>
      </c>
      <c r="I9" s="4">
        <v>13.1</v>
      </c>
      <c r="J9" s="4">
        <v>13</v>
      </c>
      <c r="K9" s="4">
        <v>12.9</v>
      </c>
      <c r="L9" s="4">
        <v>12.8</v>
      </c>
      <c r="M9" s="88" t="s">
        <v>19</v>
      </c>
      <c r="N9" s="88" t="s">
        <v>20</v>
      </c>
      <c r="O9" s="86" t="s">
        <v>63</v>
      </c>
      <c r="P9" s="86" t="s">
        <v>16</v>
      </c>
    </row>
    <row r="10" spans="1:16" ht="93.75" x14ac:dyDescent="0.3">
      <c r="A10" s="86">
        <v>3</v>
      </c>
      <c r="B10" s="87" t="s">
        <v>21</v>
      </c>
      <c r="C10" s="88" t="s">
        <v>22</v>
      </c>
      <c r="D10" s="4">
        <v>670</v>
      </c>
      <c r="E10" s="4">
        <v>610</v>
      </c>
      <c r="F10" s="4">
        <v>595</v>
      </c>
      <c r="G10" s="4">
        <v>582.5</v>
      </c>
      <c r="H10" s="4">
        <v>570</v>
      </c>
      <c r="I10" s="4">
        <v>561.5</v>
      </c>
      <c r="J10" s="4">
        <v>555</v>
      </c>
      <c r="K10" s="4">
        <v>542.5</v>
      </c>
      <c r="L10" s="4">
        <v>540</v>
      </c>
      <c r="M10" s="88" t="s">
        <v>19</v>
      </c>
      <c r="N10" s="88" t="s">
        <v>15</v>
      </c>
      <c r="O10" s="86" t="s">
        <v>63</v>
      </c>
      <c r="P10" s="86" t="s">
        <v>16</v>
      </c>
    </row>
    <row r="11" spans="1:16" ht="93.75" x14ac:dyDescent="0.3">
      <c r="A11" s="86">
        <v>4</v>
      </c>
      <c r="B11" s="87" t="s">
        <v>23</v>
      </c>
      <c r="C11" s="88" t="s">
        <v>22</v>
      </c>
      <c r="D11" s="3">
        <v>228.3</v>
      </c>
      <c r="E11" s="3">
        <v>225.8</v>
      </c>
      <c r="F11" s="3">
        <v>223.5</v>
      </c>
      <c r="G11" s="3">
        <v>222.5</v>
      </c>
      <c r="H11" s="3">
        <v>220.5</v>
      </c>
      <c r="I11" s="3">
        <v>220.5</v>
      </c>
      <c r="J11" s="3">
        <v>220.5</v>
      </c>
      <c r="K11" s="3">
        <v>220.5</v>
      </c>
      <c r="L11" s="3">
        <v>220.5</v>
      </c>
      <c r="M11" s="88" t="s">
        <v>19</v>
      </c>
      <c r="N11" s="88" t="s">
        <v>15</v>
      </c>
      <c r="O11" s="86" t="s">
        <v>63</v>
      </c>
      <c r="P11" s="86" t="s">
        <v>16</v>
      </c>
    </row>
    <row r="12" spans="1:16" ht="56.25" x14ac:dyDescent="0.3">
      <c r="A12" s="86">
        <v>5</v>
      </c>
      <c r="B12" s="87" t="s">
        <v>24</v>
      </c>
      <c r="C12" s="88" t="s">
        <v>22</v>
      </c>
      <c r="D12" s="3">
        <v>94.3</v>
      </c>
      <c r="E12" s="3">
        <v>94</v>
      </c>
      <c r="F12" s="3">
        <v>93.7</v>
      </c>
      <c r="G12" s="3">
        <v>93.4</v>
      </c>
      <c r="H12" s="3">
        <v>93.1</v>
      </c>
      <c r="I12" s="3">
        <v>92.8</v>
      </c>
      <c r="J12" s="3">
        <v>92.5</v>
      </c>
      <c r="K12" s="3">
        <v>92.2</v>
      </c>
      <c r="L12" s="3">
        <v>90</v>
      </c>
      <c r="M12" s="88" t="s">
        <v>19</v>
      </c>
      <c r="N12" s="88" t="s">
        <v>16</v>
      </c>
      <c r="O12" s="86" t="s">
        <v>16</v>
      </c>
      <c r="P12" s="86" t="s">
        <v>16</v>
      </c>
    </row>
    <row r="13" spans="1:16" ht="56.25" x14ac:dyDescent="0.3">
      <c r="A13" s="86">
        <v>6</v>
      </c>
      <c r="B13" s="87" t="s">
        <v>25</v>
      </c>
      <c r="C13" s="88" t="s">
        <v>22</v>
      </c>
      <c r="D13" s="3">
        <v>37.799999999999997</v>
      </c>
      <c r="E13" s="3">
        <v>37.5</v>
      </c>
      <c r="F13" s="3">
        <v>37.200000000000003</v>
      </c>
      <c r="G13" s="3">
        <v>36.9</v>
      </c>
      <c r="H13" s="3">
        <v>36.6</v>
      </c>
      <c r="I13" s="3">
        <v>36.299999999999997</v>
      </c>
      <c r="J13" s="3">
        <v>36</v>
      </c>
      <c r="K13" s="3">
        <v>35.700000000000003</v>
      </c>
      <c r="L13" s="3">
        <v>35</v>
      </c>
      <c r="M13" s="88" t="s">
        <v>19</v>
      </c>
      <c r="N13" s="88" t="s">
        <v>16</v>
      </c>
      <c r="O13" s="86" t="s">
        <v>16</v>
      </c>
      <c r="P13" s="86" t="s">
        <v>16</v>
      </c>
    </row>
    <row r="14" spans="1:16" ht="56.25" x14ac:dyDescent="0.3">
      <c r="A14" s="86">
        <v>7</v>
      </c>
      <c r="B14" s="87" t="s">
        <v>26</v>
      </c>
      <c r="C14" s="88" t="s">
        <v>22</v>
      </c>
      <c r="D14" s="3">
        <v>262.2</v>
      </c>
      <c r="E14" s="3">
        <v>252.2</v>
      </c>
      <c r="F14" s="3">
        <v>242.2</v>
      </c>
      <c r="G14" s="3">
        <v>232.2</v>
      </c>
      <c r="H14" s="3">
        <v>222.2</v>
      </c>
      <c r="I14" s="3">
        <v>212.2</v>
      </c>
      <c r="J14" s="3">
        <v>202.2</v>
      </c>
      <c r="K14" s="3">
        <v>192.2</v>
      </c>
      <c r="L14" s="3">
        <v>182.2</v>
      </c>
      <c r="M14" s="88" t="s">
        <v>19</v>
      </c>
      <c r="N14" s="88" t="s">
        <v>16</v>
      </c>
      <c r="O14" s="86" t="s">
        <v>16</v>
      </c>
      <c r="P14" s="86" t="s">
        <v>16</v>
      </c>
    </row>
    <row r="15" spans="1:16" ht="75" x14ac:dyDescent="0.3">
      <c r="A15" s="86">
        <v>8</v>
      </c>
      <c r="B15" s="87" t="s">
        <v>27</v>
      </c>
      <c r="C15" s="88" t="s">
        <v>28</v>
      </c>
      <c r="D15" s="3">
        <v>95</v>
      </c>
      <c r="E15" s="3">
        <v>95</v>
      </c>
      <c r="F15" s="3">
        <v>95</v>
      </c>
      <c r="G15" s="3">
        <v>95</v>
      </c>
      <c r="H15" s="3">
        <v>95</v>
      </c>
      <c r="I15" s="3">
        <v>95</v>
      </c>
      <c r="J15" s="3">
        <v>95</v>
      </c>
      <c r="K15" s="3">
        <v>95</v>
      </c>
      <c r="L15" s="3">
        <v>95</v>
      </c>
      <c r="M15" s="88" t="s">
        <v>19</v>
      </c>
      <c r="N15" s="88" t="s">
        <v>16</v>
      </c>
      <c r="O15" s="86" t="s">
        <v>16</v>
      </c>
      <c r="P15" s="86" t="s">
        <v>16</v>
      </c>
    </row>
    <row r="16" spans="1:16" ht="37.5" x14ac:dyDescent="0.3">
      <c r="A16" s="86">
        <v>9</v>
      </c>
      <c r="B16" s="87" t="s">
        <v>29</v>
      </c>
      <c r="C16" s="88" t="s">
        <v>28</v>
      </c>
      <c r="D16" s="3">
        <v>70</v>
      </c>
      <c r="E16" s="3">
        <v>71</v>
      </c>
      <c r="F16" s="3">
        <v>71.5</v>
      </c>
      <c r="G16" s="3">
        <v>72</v>
      </c>
      <c r="H16" s="3">
        <v>72.5</v>
      </c>
      <c r="I16" s="3">
        <v>73</v>
      </c>
      <c r="J16" s="3">
        <v>73.5</v>
      </c>
      <c r="K16" s="3">
        <v>74</v>
      </c>
      <c r="L16" s="3">
        <v>75</v>
      </c>
      <c r="M16" s="88" t="s">
        <v>19</v>
      </c>
      <c r="N16" s="88" t="s">
        <v>16</v>
      </c>
      <c r="O16" s="86" t="s">
        <v>16</v>
      </c>
      <c r="P16" s="86" t="s">
        <v>16</v>
      </c>
    </row>
    <row r="17" spans="1:16" ht="56.25" x14ac:dyDescent="0.3">
      <c r="A17" s="86">
        <v>10</v>
      </c>
      <c r="B17" s="87" t="s">
        <v>30</v>
      </c>
      <c r="C17" s="88" t="s">
        <v>28</v>
      </c>
      <c r="D17" s="3">
        <v>35</v>
      </c>
      <c r="E17" s="3">
        <v>37.5</v>
      </c>
      <c r="F17" s="3">
        <v>38.5</v>
      </c>
      <c r="G17" s="3">
        <v>39.5</v>
      </c>
      <c r="H17" s="3">
        <v>40.5</v>
      </c>
      <c r="I17" s="3">
        <v>41.5</v>
      </c>
      <c r="J17" s="3">
        <v>42.5</v>
      </c>
      <c r="K17" s="3">
        <v>43.5</v>
      </c>
      <c r="L17" s="3">
        <v>44.5</v>
      </c>
      <c r="M17" s="88" t="s">
        <v>19</v>
      </c>
      <c r="N17" s="88" t="s">
        <v>16</v>
      </c>
      <c r="O17" s="86" t="s">
        <v>16</v>
      </c>
      <c r="P17" s="86" t="s">
        <v>16</v>
      </c>
    </row>
    <row r="18" spans="1:16" ht="37.5" x14ac:dyDescent="0.3">
      <c r="A18" s="86">
        <v>11</v>
      </c>
      <c r="B18" s="87" t="s">
        <v>31</v>
      </c>
      <c r="C18" s="88" t="s">
        <v>28</v>
      </c>
      <c r="D18" s="3">
        <v>72.400000000000006</v>
      </c>
      <c r="E18" s="3">
        <v>72.8</v>
      </c>
      <c r="F18" s="3">
        <v>73</v>
      </c>
      <c r="G18" s="3">
        <v>73</v>
      </c>
      <c r="H18" s="3">
        <v>73</v>
      </c>
      <c r="I18" s="3">
        <v>73</v>
      </c>
      <c r="J18" s="3">
        <v>73</v>
      </c>
      <c r="K18" s="3">
        <v>73</v>
      </c>
      <c r="L18" s="3">
        <v>73</v>
      </c>
      <c r="M18" s="88" t="s">
        <v>19</v>
      </c>
      <c r="N18" s="88" t="s">
        <v>16</v>
      </c>
      <c r="O18" s="86" t="s">
        <v>16</v>
      </c>
      <c r="P18" s="86" t="s">
        <v>16</v>
      </c>
    </row>
    <row r="19" spans="1:16" ht="75" x14ac:dyDescent="0.3">
      <c r="A19" s="86">
        <v>12</v>
      </c>
      <c r="B19" s="122" t="s">
        <v>32</v>
      </c>
      <c r="C19" s="88" t="s">
        <v>28</v>
      </c>
      <c r="D19" s="2">
        <v>90</v>
      </c>
      <c r="E19" s="2">
        <v>90</v>
      </c>
      <c r="F19" s="2">
        <v>90</v>
      </c>
      <c r="G19" s="88" t="s">
        <v>16</v>
      </c>
      <c r="H19" s="88" t="s">
        <v>16</v>
      </c>
      <c r="I19" s="88" t="s">
        <v>16</v>
      </c>
      <c r="J19" s="88" t="s">
        <v>16</v>
      </c>
      <c r="K19" s="88" t="s">
        <v>16</v>
      </c>
      <c r="L19" s="88" t="s">
        <v>16</v>
      </c>
      <c r="M19" s="88" t="s">
        <v>19</v>
      </c>
      <c r="N19" s="88" t="s">
        <v>16</v>
      </c>
      <c r="O19" s="86" t="s">
        <v>16</v>
      </c>
      <c r="P19" s="86" t="s">
        <v>16</v>
      </c>
    </row>
    <row r="20" spans="1:16" ht="75" x14ac:dyDescent="0.3">
      <c r="A20" s="86">
        <v>13</v>
      </c>
      <c r="B20" s="122" t="s">
        <v>33</v>
      </c>
      <c r="C20" s="88" t="s">
        <v>34</v>
      </c>
      <c r="D20" s="2">
        <v>234</v>
      </c>
      <c r="E20" s="2">
        <v>257</v>
      </c>
      <c r="F20" s="2">
        <v>279</v>
      </c>
      <c r="G20" s="88" t="s">
        <v>16</v>
      </c>
      <c r="H20" s="88" t="s">
        <v>16</v>
      </c>
      <c r="I20" s="88" t="s">
        <v>16</v>
      </c>
      <c r="J20" s="88" t="s">
        <v>16</v>
      </c>
      <c r="K20" s="88" t="s">
        <v>16</v>
      </c>
      <c r="L20" s="88" t="s">
        <v>16</v>
      </c>
      <c r="M20" s="88" t="s">
        <v>19</v>
      </c>
      <c r="N20" s="88" t="s">
        <v>16</v>
      </c>
      <c r="O20" s="86" t="s">
        <v>16</v>
      </c>
      <c r="P20" s="86" t="s">
        <v>16</v>
      </c>
    </row>
    <row r="21" spans="1:16" ht="145.5" customHeight="1" x14ac:dyDescent="0.3">
      <c r="A21" s="86">
        <v>14</v>
      </c>
      <c r="B21" s="122" t="s">
        <v>35</v>
      </c>
      <c r="C21" s="88" t="s">
        <v>28</v>
      </c>
      <c r="D21" s="2">
        <v>97.5</v>
      </c>
      <c r="E21" s="2">
        <v>98</v>
      </c>
      <c r="F21" s="2">
        <v>98.5</v>
      </c>
      <c r="G21" s="88" t="s">
        <v>16</v>
      </c>
      <c r="H21" s="88" t="s">
        <v>16</v>
      </c>
      <c r="I21" s="88" t="s">
        <v>16</v>
      </c>
      <c r="J21" s="88" t="s">
        <v>16</v>
      </c>
      <c r="K21" s="88" t="s">
        <v>16</v>
      </c>
      <c r="L21" s="88" t="s">
        <v>16</v>
      </c>
      <c r="M21" s="88" t="s">
        <v>19</v>
      </c>
      <c r="N21" s="88" t="s">
        <v>16</v>
      </c>
      <c r="O21" s="122" t="s">
        <v>36</v>
      </c>
      <c r="P21" s="88" t="s">
        <v>16</v>
      </c>
    </row>
    <row r="22" spans="1:16" ht="112.5" x14ac:dyDescent="0.3">
      <c r="A22" s="86">
        <v>15</v>
      </c>
      <c r="B22" s="122" t="s">
        <v>37</v>
      </c>
      <c r="C22" s="88" t="s">
        <v>2105</v>
      </c>
      <c r="D22" s="2">
        <v>2.7</v>
      </c>
      <c r="E22" s="2">
        <v>3.1</v>
      </c>
      <c r="F22" s="2">
        <v>3.5</v>
      </c>
      <c r="G22" s="88" t="s">
        <v>16</v>
      </c>
      <c r="H22" s="88" t="s">
        <v>16</v>
      </c>
      <c r="I22" s="88" t="s">
        <v>16</v>
      </c>
      <c r="J22" s="88" t="s">
        <v>16</v>
      </c>
      <c r="K22" s="88" t="s">
        <v>16</v>
      </c>
      <c r="L22" s="88" t="s">
        <v>16</v>
      </c>
      <c r="M22" s="88" t="s">
        <v>19</v>
      </c>
      <c r="N22" s="88" t="s">
        <v>16</v>
      </c>
      <c r="O22" s="88" t="s">
        <v>16</v>
      </c>
      <c r="P22" s="88" t="s">
        <v>16</v>
      </c>
    </row>
    <row r="23" spans="1:16" ht="56.25" x14ac:dyDescent="0.3">
      <c r="A23" s="86">
        <v>16</v>
      </c>
      <c r="B23" s="122" t="s">
        <v>38</v>
      </c>
      <c r="C23" s="88" t="s">
        <v>2106</v>
      </c>
      <c r="D23" s="2">
        <v>4.6900000000000004</v>
      </c>
      <c r="E23" s="2">
        <v>4.7300000000000004</v>
      </c>
      <c r="F23" s="2">
        <v>4.7699999999999996</v>
      </c>
      <c r="G23" s="88" t="s">
        <v>16</v>
      </c>
      <c r="H23" s="88" t="s">
        <v>16</v>
      </c>
      <c r="I23" s="88" t="s">
        <v>16</v>
      </c>
      <c r="J23" s="88" t="s">
        <v>16</v>
      </c>
      <c r="K23" s="88" t="s">
        <v>16</v>
      </c>
      <c r="L23" s="88" t="s">
        <v>16</v>
      </c>
      <c r="M23" s="88" t="s">
        <v>19</v>
      </c>
      <c r="N23" s="88" t="s">
        <v>16</v>
      </c>
      <c r="O23" s="88" t="s">
        <v>16</v>
      </c>
      <c r="P23" s="88" t="s">
        <v>16</v>
      </c>
    </row>
    <row r="24" spans="1:16" ht="112.5" x14ac:dyDescent="0.3">
      <c r="A24" s="86">
        <v>17</v>
      </c>
      <c r="B24" s="122" t="s">
        <v>39</v>
      </c>
      <c r="C24" s="88" t="s">
        <v>28</v>
      </c>
      <c r="D24" s="2">
        <v>99.37</v>
      </c>
      <c r="E24" s="2">
        <v>100</v>
      </c>
      <c r="F24" s="2">
        <v>100</v>
      </c>
      <c r="G24" s="88" t="s">
        <v>16</v>
      </c>
      <c r="H24" s="88" t="s">
        <v>16</v>
      </c>
      <c r="I24" s="88" t="s">
        <v>16</v>
      </c>
      <c r="J24" s="88" t="s">
        <v>16</v>
      </c>
      <c r="K24" s="88" t="s">
        <v>16</v>
      </c>
      <c r="L24" s="88" t="s">
        <v>16</v>
      </c>
      <c r="M24" s="88" t="s">
        <v>19</v>
      </c>
      <c r="N24" s="88" t="s">
        <v>16</v>
      </c>
      <c r="O24" s="121" t="s">
        <v>40</v>
      </c>
      <c r="P24" s="88" t="s">
        <v>16</v>
      </c>
    </row>
    <row r="25" spans="1:16" ht="187.5" x14ac:dyDescent="0.3">
      <c r="A25" s="86">
        <v>18</v>
      </c>
      <c r="B25" s="122" t="s">
        <v>41</v>
      </c>
      <c r="C25" s="88" t="s">
        <v>28</v>
      </c>
      <c r="D25" s="2">
        <v>15</v>
      </c>
      <c r="E25" s="2">
        <v>75</v>
      </c>
      <c r="F25" s="2">
        <v>100</v>
      </c>
      <c r="G25" s="88" t="s">
        <v>16</v>
      </c>
      <c r="H25" s="88" t="s">
        <v>16</v>
      </c>
      <c r="I25" s="88" t="s">
        <v>16</v>
      </c>
      <c r="J25" s="88" t="s">
        <v>16</v>
      </c>
      <c r="K25" s="88" t="s">
        <v>16</v>
      </c>
      <c r="L25" s="88" t="s">
        <v>16</v>
      </c>
      <c r="M25" s="88" t="s">
        <v>19</v>
      </c>
      <c r="N25" s="88" t="s">
        <v>16</v>
      </c>
      <c r="O25" s="121" t="s">
        <v>42</v>
      </c>
      <c r="P25" s="88" t="s">
        <v>16</v>
      </c>
    </row>
    <row r="26" spans="1:16" ht="75" x14ac:dyDescent="0.3">
      <c r="A26" s="86">
        <v>19</v>
      </c>
      <c r="B26" s="122" t="s">
        <v>43</v>
      </c>
      <c r="C26" s="88" t="s">
        <v>28</v>
      </c>
      <c r="D26" s="2">
        <v>52.8</v>
      </c>
      <c r="E26" s="2">
        <v>58.6</v>
      </c>
      <c r="F26" s="2">
        <v>70</v>
      </c>
      <c r="G26" s="88" t="s">
        <v>16</v>
      </c>
      <c r="H26" s="88" t="s">
        <v>16</v>
      </c>
      <c r="I26" s="88" t="s">
        <v>16</v>
      </c>
      <c r="J26" s="88" t="s">
        <v>16</v>
      </c>
      <c r="K26" s="88" t="s">
        <v>16</v>
      </c>
      <c r="L26" s="88" t="s">
        <v>16</v>
      </c>
      <c r="M26" s="88" t="s">
        <v>19</v>
      </c>
      <c r="N26" s="88" t="s">
        <v>16</v>
      </c>
      <c r="O26" s="88" t="s">
        <v>16</v>
      </c>
      <c r="P26" s="88" t="s">
        <v>16</v>
      </c>
    </row>
    <row r="27" spans="1:16" ht="150" x14ac:dyDescent="0.3">
      <c r="A27" s="86">
        <v>20</v>
      </c>
      <c r="B27" s="122" t="s">
        <v>44</v>
      </c>
      <c r="C27" s="88" t="s">
        <v>2105</v>
      </c>
      <c r="D27" s="2">
        <v>9268.7000000000007</v>
      </c>
      <c r="E27" s="2">
        <v>10574.2</v>
      </c>
      <c r="F27" s="2">
        <v>10574.2</v>
      </c>
      <c r="G27" s="88" t="s">
        <v>16</v>
      </c>
      <c r="H27" s="88" t="s">
        <v>16</v>
      </c>
      <c r="I27" s="88" t="s">
        <v>16</v>
      </c>
      <c r="J27" s="88" t="s">
        <v>16</v>
      </c>
      <c r="K27" s="88" t="s">
        <v>16</v>
      </c>
      <c r="L27" s="88" t="s">
        <v>16</v>
      </c>
      <c r="M27" s="88" t="s">
        <v>19</v>
      </c>
      <c r="N27" s="88" t="s">
        <v>16</v>
      </c>
      <c r="O27" s="121" t="s">
        <v>45</v>
      </c>
      <c r="P27" s="88" t="s">
        <v>16</v>
      </c>
    </row>
    <row r="28" spans="1:16" ht="112.5" x14ac:dyDescent="0.3">
      <c r="A28" s="86">
        <v>21</v>
      </c>
      <c r="B28" s="122" t="s">
        <v>46</v>
      </c>
      <c r="C28" s="88" t="s">
        <v>28</v>
      </c>
      <c r="D28" s="2">
        <v>87.7</v>
      </c>
      <c r="E28" s="2">
        <v>100</v>
      </c>
      <c r="F28" s="2">
        <v>100</v>
      </c>
      <c r="G28" s="88" t="s">
        <v>16</v>
      </c>
      <c r="H28" s="88" t="s">
        <v>16</v>
      </c>
      <c r="I28" s="88" t="s">
        <v>16</v>
      </c>
      <c r="J28" s="88" t="s">
        <v>16</v>
      </c>
      <c r="K28" s="88" t="s">
        <v>16</v>
      </c>
      <c r="L28" s="88" t="s">
        <v>16</v>
      </c>
      <c r="M28" s="88" t="s">
        <v>19</v>
      </c>
      <c r="N28" s="88" t="s">
        <v>16</v>
      </c>
      <c r="O28" s="88" t="s">
        <v>16</v>
      </c>
      <c r="P28" s="88" t="s">
        <v>16</v>
      </c>
    </row>
    <row r="29" spans="1:16" ht="93.75" x14ac:dyDescent="0.3">
      <c r="A29" s="86">
        <v>22</v>
      </c>
      <c r="B29" s="122" t="s">
        <v>47</v>
      </c>
      <c r="C29" s="88" t="s">
        <v>28</v>
      </c>
      <c r="D29" s="2">
        <v>31.6</v>
      </c>
      <c r="E29" s="2">
        <v>25.7</v>
      </c>
      <c r="F29" s="2">
        <v>14.7</v>
      </c>
      <c r="G29" s="88" t="s">
        <v>16</v>
      </c>
      <c r="H29" s="88" t="s">
        <v>16</v>
      </c>
      <c r="I29" s="88" t="s">
        <v>16</v>
      </c>
      <c r="J29" s="88" t="s">
        <v>16</v>
      </c>
      <c r="K29" s="88" t="s">
        <v>16</v>
      </c>
      <c r="L29" s="88" t="s">
        <v>16</v>
      </c>
      <c r="M29" s="88" t="s">
        <v>19</v>
      </c>
      <c r="N29" s="88" t="s">
        <v>16</v>
      </c>
      <c r="O29" s="88" t="s">
        <v>16</v>
      </c>
      <c r="P29" s="88" t="s">
        <v>16</v>
      </c>
    </row>
    <row r="30" spans="1:16" ht="93.75" x14ac:dyDescent="0.3">
      <c r="A30" s="86">
        <v>23</v>
      </c>
      <c r="B30" s="122" t="s">
        <v>48</v>
      </c>
      <c r="C30" s="88" t="s">
        <v>28</v>
      </c>
      <c r="D30" s="2">
        <v>31.2</v>
      </c>
      <c r="E30" s="2">
        <v>30.5</v>
      </c>
      <c r="F30" s="2">
        <v>28.7</v>
      </c>
      <c r="G30" s="88" t="s">
        <v>16</v>
      </c>
      <c r="H30" s="88" t="s">
        <v>16</v>
      </c>
      <c r="I30" s="88" t="s">
        <v>16</v>
      </c>
      <c r="J30" s="88" t="s">
        <v>16</v>
      </c>
      <c r="K30" s="88" t="s">
        <v>16</v>
      </c>
      <c r="L30" s="88" t="s">
        <v>16</v>
      </c>
      <c r="M30" s="88" t="s">
        <v>19</v>
      </c>
      <c r="N30" s="88" t="s">
        <v>16</v>
      </c>
      <c r="O30" s="88" t="s">
        <v>16</v>
      </c>
      <c r="P30" s="88" t="s">
        <v>16</v>
      </c>
    </row>
    <row r="31" spans="1:16" ht="56.25" x14ac:dyDescent="0.3">
      <c r="A31" s="86">
        <v>24</v>
      </c>
      <c r="B31" s="122" t="s">
        <v>49</v>
      </c>
      <c r="C31" s="88" t="s">
        <v>2107</v>
      </c>
      <c r="D31" s="2">
        <v>7.68</v>
      </c>
      <c r="E31" s="2">
        <v>7.17</v>
      </c>
      <c r="F31" s="2">
        <v>7.41</v>
      </c>
      <c r="G31" s="88" t="s">
        <v>16</v>
      </c>
      <c r="H31" s="88" t="s">
        <v>16</v>
      </c>
      <c r="I31" s="88" t="s">
        <v>16</v>
      </c>
      <c r="J31" s="88" t="s">
        <v>16</v>
      </c>
      <c r="K31" s="88" t="s">
        <v>16</v>
      </c>
      <c r="L31" s="88" t="s">
        <v>16</v>
      </c>
      <c r="M31" s="88" t="s">
        <v>19</v>
      </c>
      <c r="N31" s="88" t="s">
        <v>16</v>
      </c>
      <c r="O31" s="88" t="s">
        <v>16</v>
      </c>
      <c r="P31" s="88" t="s">
        <v>16</v>
      </c>
    </row>
    <row r="32" spans="1:16" ht="56.25" x14ac:dyDescent="0.3">
      <c r="A32" s="86">
        <v>25</v>
      </c>
      <c r="B32" s="122" t="s">
        <v>50</v>
      </c>
      <c r="C32" s="88" t="s">
        <v>28</v>
      </c>
      <c r="D32" s="2">
        <v>42.5</v>
      </c>
      <c r="E32" s="2">
        <v>52</v>
      </c>
      <c r="F32" s="2">
        <v>57</v>
      </c>
      <c r="G32" s="88" t="s">
        <v>16</v>
      </c>
      <c r="H32" s="88" t="s">
        <v>16</v>
      </c>
      <c r="I32" s="88" t="s">
        <v>16</v>
      </c>
      <c r="J32" s="88" t="s">
        <v>16</v>
      </c>
      <c r="K32" s="88" t="s">
        <v>16</v>
      </c>
      <c r="L32" s="88" t="s">
        <v>16</v>
      </c>
      <c r="M32" s="88" t="s">
        <v>19</v>
      </c>
      <c r="N32" s="88" t="s">
        <v>16</v>
      </c>
      <c r="O32" s="121" t="s">
        <v>51</v>
      </c>
      <c r="P32" s="88" t="s">
        <v>16</v>
      </c>
    </row>
    <row r="33" spans="1:16" ht="150" x14ac:dyDescent="0.3">
      <c r="A33" s="86">
        <v>26</v>
      </c>
      <c r="B33" s="122" t="s">
        <v>52</v>
      </c>
      <c r="C33" s="88" t="s">
        <v>2108</v>
      </c>
      <c r="D33" s="2">
        <v>5.69</v>
      </c>
      <c r="E33" s="2">
        <v>5.6</v>
      </c>
      <c r="F33" s="2">
        <v>5.51</v>
      </c>
      <c r="G33" s="88" t="s">
        <v>16</v>
      </c>
      <c r="H33" s="88" t="s">
        <v>16</v>
      </c>
      <c r="I33" s="88" t="s">
        <v>16</v>
      </c>
      <c r="J33" s="88" t="s">
        <v>16</v>
      </c>
      <c r="K33" s="88" t="s">
        <v>16</v>
      </c>
      <c r="L33" s="88" t="s">
        <v>16</v>
      </c>
      <c r="M33" s="88" t="s">
        <v>19</v>
      </c>
      <c r="N33" s="88" t="s">
        <v>16</v>
      </c>
      <c r="O33" s="121" t="s">
        <v>53</v>
      </c>
      <c r="P33" s="88" t="s">
        <v>16</v>
      </c>
    </row>
    <row r="34" spans="1:16" ht="37.5" x14ac:dyDescent="0.3">
      <c r="A34" s="86">
        <v>27</v>
      </c>
      <c r="B34" s="122" t="s">
        <v>54</v>
      </c>
      <c r="C34" s="88" t="s">
        <v>93</v>
      </c>
      <c r="D34" s="2">
        <v>20.8</v>
      </c>
      <c r="E34" s="2">
        <v>22.3</v>
      </c>
      <c r="F34" s="2">
        <v>23.7</v>
      </c>
      <c r="G34" s="88" t="s">
        <v>16</v>
      </c>
      <c r="H34" s="88" t="s">
        <v>16</v>
      </c>
      <c r="I34" s="88" t="s">
        <v>16</v>
      </c>
      <c r="J34" s="88" t="s">
        <v>16</v>
      </c>
      <c r="K34" s="88" t="s">
        <v>16</v>
      </c>
      <c r="L34" s="88" t="s">
        <v>16</v>
      </c>
      <c r="M34" s="88" t="s">
        <v>19</v>
      </c>
      <c r="N34" s="88" t="s">
        <v>16</v>
      </c>
      <c r="O34" s="88" t="s">
        <v>16</v>
      </c>
      <c r="P34" s="88" t="s">
        <v>16</v>
      </c>
    </row>
    <row r="35" spans="1:16" ht="37.5" x14ac:dyDescent="0.3">
      <c r="A35" s="86">
        <v>28</v>
      </c>
      <c r="B35" s="122" t="s">
        <v>56</v>
      </c>
      <c r="C35" s="88" t="s">
        <v>28</v>
      </c>
      <c r="D35" s="2">
        <v>8.5</v>
      </c>
      <c r="E35" s="2">
        <v>7.3</v>
      </c>
      <c r="F35" s="2">
        <v>6.1</v>
      </c>
      <c r="G35" s="88" t="s">
        <v>16</v>
      </c>
      <c r="H35" s="88" t="s">
        <v>16</v>
      </c>
      <c r="I35" s="88" t="s">
        <v>16</v>
      </c>
      <c r="J35" s="88" t="s">
        <v>16</v>
      </c>
      <c r="K35" s="88" t="s">
        <v>16</v>
      </c>
      <c r="L35" s="88" t="s">
        <v>16</v>
      </c>
      <c r="M35" s="88" t="s">
        <v>19</v>
      </c>
      <c r="N35" s="88" t="s">
        <v>16</v>
      </c>
      <c r="O35" s="121" t="s">
        <v>63</v>
      </c>
      <c r="P35" s="88" t="s">
        <v>16</v>
      </c>
    </row>
    <row r="36" spans="1:16" ht="75" x14ac:dyDescent="0.3">
      <c r="A36" s="86">
        <v>29</v>
      </c>
      <c r="B36" s="122" t="s">
        <v>58</v>
      </c>
      <c r="C36" s="88" t="s">
        <v>59</v>
      </c>
      <c r="D36" s="2">
        <v>27.5</v>
      </c>
      <c r="E36" s="2">
        <v>55</v>
      </c>
      <c r="F36" s="2">
        <v>55</v>
      </c>
      <c r="G36" s="88" t="s">
        <v>16</v>
      </c>
      <c r="H36" s="88" t="s">
        <v>16</v>
      </c>
      <c r="I36" s="88" t="s">
        <v>16</v>
      </c>
      <c r="J36" s="88" t="s">
        <v>16</v>
      </c>
      <c r="K36" s="88" t="s">
        <v>16</v>
      </c>
      <c r="L36" s="88" t="s">
        <v>16</v>
      </c>
      <c r="M36" s="88" t="s">
        <v>19</v>
      </c>
      <c r="N36" s="88" t="s">
        <v>16</v>
      </c>
      <c r="O36" s="88" t="s">
        <v>16</v>
      </c>
      <c r="P36" s="88" t="s">
        <v>16</v>
      </c>
    </row>
    <row r="37" spans="1:16" ht="56.25" x14ac:dyDescent="0.3">
      <c r="A37" s="86">
        <v>30</v>
      </c>
      <c r="B37" s="122" t="s">
        <v>60</v>
      </c>
      <c r="C37" s="88" t="s">
        <v>28</v>
      </c>
      <c r="D37" s="2">
        <v>29.7</v>
      </c>
      <c r="E37" s="2">
        <v>65.3</v>
      </c>
      <c r="F37" s="2">
        <v>70</v>
      </c>
      <c r="G37" s="88" t="s">
        <v>16</v>
      </c>
      <c r="H37" s="88" t="s">
        <v>16</v>
      </c>
      <c r="I37" s="88" t="s">
        <v>16</v>
      </c>
      <c r="J37" s="88" t="s">
        <v>16</v>
      </c>
      <c r="K37" s="88" t="s">
        <v>16</v>
      </c>
      <c r="L37" s="88" t="s">
        <v>16</v>
      </c>
      <c r="M37" s="88" t="s">
        <v>19</v>
      </c>
      <c r="N37" s="88" t="s">
        <v>16</v>
      </c>
      <c r="O37" s="88" t="s">
        <v>16</v>
      </c>
      <c r="P37" s="88" t="s">
        <v>16</v>
      </c>
    </row>
    <row r="38" spans="1:16" ht="93.75" x14ac:dyDescent="0.3">
      <c r="A38" s="86">
        <v>31</v>
      </c>
      <c r="B38" s="122" t="s">
        <v>61</v>
      </c>
      <c r="C38" s="88" t="s">
        <v>28</v>
      </c>
      <c r="D38" s="2">
        <v>56.8</v>
      </c>
      <c r="E38" s="2">
        <v>80</v>
      </c>
      <c r="F38" s="2">
        <v>90</v>
      </c>
      <c r="G38" s="88" t="s">
        <v>16</v>
      </c>
      <c r="H38" s="88" t="s">
        <v>16</v>
      </c>
      <c r="I38" s="88" t="s">
        <v>16</v>
      </c>
      <c r="J38" s="88" t="s">
        <v>16</v>
      </c>
      <c r="K38" s="88" t="s">
        <v>16</v>
      </c>
      <c r="L38" s="88" t="s">
        <v>16</v>
      </c>
      <c r="M38" s="88" t="s">
        <v>19</v>
      </c>
      <c r="N38" s="88" t="s">
        <v>16</v>
      </c>
      <c r="O38" s="88" t="s">
        <v>16</v>
      </c>
      <c r="P38" s="88" t="s">
        <v>16</v>
      </c>
    </row>
    <row r="39" spans="1:16" ht="37.5" x14ac:dyDescent="0.3">
      <c r="A39" s="86">
        <v>32</v>
      </c>
      <c r="B39" s="123" t="s">
        <v>62</v>
      </c>
      <c r="C39" s="124" t="s">
        <v>2109</v>
      </c>
      <c r="D39" s="125">
        <v>3.9</v>
      </c>
      <c r="E39" s="124">
        <v>4.0339999999999998</v>
      </c>
      <c r="F39" s="124">
        <v>4.1639999999999997</v>
      </c>
      <c r="G39" s="88" t="s">
        <v>16</v>
      </c>
      <c r="H39" s="88" t="s">
        <v>16</v>
      </c>
      <c r="I39" s="88" t="s">
        <v>16</v>
      </c>
      <c r="J39" s="88" t="s">
        <v>16</v>
      </c>
      <c r="K39" s="88" t="s">
        <v>16</v>
      </c>
      <c r="L39" s="88" t="s">
        <v>16</v>
      </c>
      <c r="M39" s="88" t="s">
        <v>19</v>
      </c>
      <c r="N39" s="88" t="s">
        <v>16</v>
      </c>
      <c r="O39" s="126" t="s">
        <v>63</v>
      </c>
      <c r="P39" s="88" t="s">
        <v>16</v>
      </c>
    </row>
    <row r="40" spans="1:16" ht="37.5" x14ac:dyDescent="0.3">
      <c r="A40" s="86">
        <v>33</v>
      </c>
      <c r="B40" s="123" t="s">
        <v>64</v>
      </c>
      <c r="C40" s="124" t="s">
        <v>28</v>
      </c>
      <c r="D40" s="127">
        <v>11.6</v>
      </c>
      <c r="E40" s="127">
        <v>11.1</v>
      </c>
      <c r="F40" s="127">
        <v>10.7</v>
      </c>
      <c r="G40" s="88" t="s">
        <v>16</v>
      </c>
      <c r="H40" s="88" t="s">
        <v>16</v>
      </c>
      <c r="I40" s="88" t="s">
        <v>16</v>
      </c>
      <c r="J40" s="88" t="s">
        <v>16</v>
      </c>
      <c r="K40" s="88" t="s">
        <v>16</v>
      </c>
      <c r="L40" s="88" t="s">
        <v>16</v>
      </c>
      <c r="M40" s="88" t="s">
        <v>19</v>
      </c>
      <c r="N40" s="88" t="s">
        <v>16</v>
      </c>
      <c r="O40" s="126" t="s">
        <v>63</v>
      </c>
      <c r="P40" s="88" t="s">
        <v>16</v>
      </c>
    </row>
    <row r="41" spans="1:16" ht="37.5" x14ac:dyDescent="0.3">
      <c r="A41" s="86">
        <v>34</v>
      </c>
      <c r="B41" s="123" t="s">
        <v>65</v>
      </c>
      <c r="C41" s="124" t="s">
        <v>28</v>
      </c>
      <c r="D41" s="127">
        <v>19.8</v>
      </c>
      <c r="E41" s="127">
        <v>19</v>
      </c>
      <c r="F41" s="127">
        <v>18.2</v>
      </c>
      <c r="G41" s="88" t="s">
        <v>16</v>
      </c>
      <c r="H41" s="88" t="s">
        <v>16</v>
      </c>
      <c r="I41" s="88" t="s">
        <v>16</v>
      </c>
      <c r="J41" s="88" t="s">
        <v>16</v>
      </c>
      <c r="K41" s="88" t="s">
        <v>16</v>
      </c>
      <c r="L41" s="88" t="s">
        <v>16</v>
      </c>
      <c r="M41" s="88" t="s">
        <v>19</v>
      </c>
      <c r="N41" s="88" t="s">
        <v>16</v>
      </c>
      <c r="O41" s="126" t="s">
        <v>63</v>
      </c>
      <c r="P41" s="88" t="s">
        <v>16</v>
      </c>
    </row>
    <row r="42" spans="1:16" ht="168.75" x14ac:dyDescent="0.3">
      <c r="A42" s="86">
        <v>35</v>
      </c>
      <c r="B42" s="123" t="s">
        <v>66</v>
      </c>
      <c r="C42" s="124" t="s">
        <v>28</v>
      </c>
      <c r="D42" s="127">
        <v>60</v>
      </c>
      <c r="E42" s="127">
        <v>70</v>
      </c>
      <c r="F42" s="127">
        <v>80</v>
      </c>
      <c r="G42" s="88" t="s">
        <v>16</v>
      </c>
      <c r="H42" s="88" t="s">
        <v>16</v>
      </c>
      <c r="I42" s="88" t="s">
        <v>16</v>
      </c>
      <c r="J42" s="88" t="s">
        <v>16</v>
      </c>
      <c r="K42" s="88" t="s">
        <v>16</v>
      </c>
      <c r="L42" s="88" t="s">
        <v>16</v>
      </c>
      <c r="M42" s="88" t="s">
        <v>19</v>
      </c>
      <c r="N42" s="126" t="s">
        <v>15</v>
      </c>
      <c r="O42" s="126" t="s">
        <v>51</v>
      </c>
      <c r="P42" s="88" t="s">
        <v>16</v>
      </c>
    </row>
    <row r="43" spans="1:16" ht="206.25" x14ac:dyDescent="0.3">
      <c r="A43" s="86">
        <v>36</v>
      </c>
      <c r="B43" s="123" t="s">
        <v>67</v>
      </c>
      <c r="C43" s="124" t="s">
        <v>28</v>
      </c>
      <c r="D43" s="127">
        <v>85</v>
      </c>
      <c r="E43" s="127">
        <v>90</v>
      </c>
      <c r="F43" s="127">
        <v>90</v>
      </c>
      <c r="G43" s="88" t="s">
        <v>16</v>
      </c>
      <c r="H43" s="88" t="s">
        <v>16</v>
      </c>
      <c r="I43" s="88" t="s">
        <v>16</v>
      </c>
      <c r="J43" s="88" t="s">
        <v>16</v>
      </c>
      <c r="K43" s="88" t="s">
        <v>16</v>
      </c>
      <c r="L43" s="88" t="s">
        <v>16</v>
      </c>
      <c r="M43" s="88" t="s">
        <v>19</v>
      </c>
      <c r="N43" s="88" t="s">
        <v>16</v>
      </c>
      <c r="O43" s="88" t="s">
        <v>16</v>
      </c>
      <c r="P43" s="88" t="s">
        <v>16</v>
      </c>
    </row>
    <row r="44" spans="1:16" ht="131.25" x14ac:dyDescent="0.3">
      <c r="A44" s="86">
        <v>37</v>
      </c>
      <c r="B44" s="123" t="s">
        <v>68</v>
      </c>
      <c r="C44" s="124" t="s">
        <v>28</v>
      </c>
      <c r="D44" s="127">
        <v>2.17</v>
      </c>
      <c r="E44" s="127">
        <v>2.11</v>
      </c>
      <c r="F44" s="127">
        <v>2.0499999999999998</v>
      </c>
      <c r="G44" s="88" t="s">
        <v>16</v>
      </c>
      <c r="H44" s="88" t="s">
        <v>16</v>
      </c>
      <c r="I44" s="88" t="s">
        <v>16</v>
      </c>
      <c r="J44" s="88" t="s">
        <v>16</v>
      </c>
      <c r="K44" s="88" t="s">
        <v>16</v>
      </c>
      <c r="L44" s="88" t="s">
        <v>16</v>
      </c>
      <c r="M44" s="88" t="s">
        <v>19</v>
      </c>
      <c r="N44" s="88" t="s">
        <v>16</v>
      </c>
      <c r="O44" s="126" t="s">
        <v>63</v>
      </c>
      <c r="P44" s="88" t="s">
        <v>16</v>
      </c>
    </row>
    <row r="45" spans="1:16" ht="131.25" x14ac:dyDescent="0.3">
      <c r="A45" s="86">
        <v>38</v>
      </c>
      <c r="B45" s="123" t="s">
        <v>69</v>
      </c>
      <c r="C45" s="124" t="s">
        <v>28</v>
      </c>
      <c r="D45" s="127">
        <v>56.7</v>
      </c>
      <c r="E45" s="127">
        <v>57.8</v>
      </c>
      <c r="F45" s="127">
        <v>60</v>
      </c>
      <c r="G45" s="88" t="s">
        <v>16</v>
      </c>
      <c r="H45" s="88" t="s">
        <v>16</v>
      </c>
      <c r="I45" s="88" t="s">
        <v>16</v>
      </c>
      <c r="J45" s="88" t="s">
        <v>16</v>
      </c>
      <c r="K45" s="88" t="s">
        <v>16</v>
      </c>
      <c r="L45" s="88" t="s">
        <v>16</v>
      </c>
      <c r="M45" s="88" t="s">
        <v>19</v>
      </c>
      <c r="N45" s="88" t="s">
        <v>16</v>
      </c>
      <c r="O45" s="126" t="s">
        <v>63</v>
      </c>
      <c r="P45" s="88" t="s">
        <v>16</v>
      </c>
    </row>
    <row r="46" spans="1:16" ht="131.25" x14ac:dyDescent="0.3">
      <c r="A46" s="86">
        <v>39</v>
      </c>
      <c r="B46" s="123" t="s">
        <v>70</v>
      </c>
      <c r="C46" s="124" t="s">
        <v>28</v>
      </c>
      <c r="D46" s="127">
        <v>20.6</v>
      </c>
      <c r="E46" s="127">
        <v>19.8</v>
      </c>
      <c r="F46" s="127">
        <v>19.100000000000001</v>
      </c>
      <c r="G46" s="88" t="s">
        <v>16</v>
      </c>
      <c r="H46" s="88" t="s">
        <v>16</v>
      </c>
      <c r="I46" s="88" t="s">
        <v>16</v>
      </c>
      <c r="J46" s="88" t="s">
        <v>16</v>
      </c>
      <c r="K46" s="88" t="s">
        <v>16</v>
      </c>
      <c r="L46" s="88" t="s">
        <v>16</v>
      </c>
      <c r="M46" s="88" t="s">
        <v>19</v>
      </c>
      <c r="N46" s="88" t="s">
        <v>16</v>
      </c>
      <c r="O46" s="126" t="s">
        <v>63</v>
      </c>
      <c r="P46" s="88" t="s">
        <v>16</v>
      </c>
    </row>
    <row r="47" spans="1:16" ht="93.75" x14ac:dyDescent="0.3">
      <c r="A47" s="86">
        <v>40</v>
      </c>
      <c r="B47" s="123" t="s">
        <v>71</v>
      </c>
      <c r="C47" s="124" t="s">
        <v>28</v>
      </c>
      <c r="D47" s="127">
        <v>70</v>
      </c>
      <c r="E47" s="127">
        <v>75</v>
      </c>
      <c r="F47" s="127">
        <v>80</v>
      </c>
      <c r="G47" s="88" t="s">
        <v>16</v>
      </c>
      <c r="H47" s="88" t="s">
        <v>16</v>
      </c>
      <c r="I47" s="88" t="s">
        <v>16</v>
      </c>
      <c r="J47" s="88" t="s">
        <v>16</v>
      </c>
      <c r="K47" s="88" t="s">
        <v>16</v>
      </c>
      <c r="L47" s="88" t="s">
        <v>16</v>
      </c>
      <c r="M47" s="88" t="s">
        <v>19</v>
      </c>
      <c r="N47" s="126" t="s">
        <v>15</v>
      </c>
      <c r="O47" s="126" t="s">
        <v>51</v>
      </c>
      <c r="P47" s="88" t="s">
        <v>16</v>
      </c>
    </row>
    <row r="48" spans="1:16" ht="37.5" x14ac:dyDescent="0.3">
      <c r="A48" s="86">
        <v>41</v>
      </c>
      <c r="B48" s="123" t="s">
        <v>72</v>
      </c>
      <c r="C48" s="124" t="s">
        <v>28</v>
      </c>
      <c r="D48" s="127">
        <v>57.2</v>
      </c>
      <c r="E48" s="127">
        <v>57.6</v>
      </c>
      <c r="F48" s="127">
        <v>59.1</v>
      </c>
      <c r="G48" s="88" t="s">
        <v>16</v>
      </c>
      <c r="H48" s="88" t="s">
        <v>16</v>
      </c>
      <c r="I48" s="88" t="s">
        <v>16</v>
      </c>
      <c r="J48" s="88" t="s">
        <v>16</v>
      </c>
      <c r="K48" s="88" t="s">
        <v>16</v>
      </c>
      <c r="L48" s="88" t="s">
        <v>16</v>
      </c>
      <c r="M48" s="88" t="s">
        <v>19</v>
      </c>
      <c r="N48" s="88" t="s">
        <v>16</v>
      </c>
      <c r="O48" s="126" t="s">
        <v>63</v>
      </c>
      <c r="P48" s="88" t="s">
        <v>16</v>
      </c>
    </row>
    <row r="49" spans="1:16" ht="37.5" x14ac:dyDescent="0.3">
      <c r="A49" s="86">
        <v>42</v>
      </c>
      <c r="B49" s="123" t="s">
        <v>73</v>
      </c>
      <c r="C49" s="124" t="s">
        <v>93</v>
      </c>
      <c r="D49" s="127">
        <v>40.200000000000003</v>
      </c>
      <c r="E49" s="127">
        <v>57.3</v>
      </c>
      <c r="F49" s="127">
        <v>75.599999999999994</v>
      </c>
      <c r="G49" s="88" t="s">
        <v>16</v>
      </c>
      <c r="H49" s="88" t="s">
        <v>16</v>
      </c>
      <c r="I49" s="88" t="s">
        <v>16</v>
      </c>
      <c r="J49" s="88" t="s">
        <v>16</v>
      </c>
      <c r="K49" s="88" t="s">
        <v>16</v>
      </c>
      <c r="L49" s="88" t="s">
        <v>16</v>
      </c>
      <c r="M49" s="88" t="s">
        <v>19</v>
      </c>
      <c r="N49" s="88" t="s">
        <v>16</v>
      </c>
      <c r="O49" s="88" t="s">
        <v>16</v>
      </c>
      <c r="P49" s="88" t="s">
        <v>16</v>
      </c>
    </row>
    <row r="50" spans="1:16" ht="75" x14ac:dyDescent="0.3">
      <c r="A50" s="86">
        <v>43</v>
      </c>
      <c r="B50" s="123" t="s">
        <v>74</v>
      </c>
      <c r="C50" s="124" t="s">
        <v>2110</v>
      </c>
      <c r="D50" s="127">
        <v>1.29</v>
      </c>
      <c r="E50" s="127">
        <v>1.89</v>
      </c>
      <c r="F50" s="127">
        <v>2.5299999999999998</v>
      </c>
      <c r="G50" s="88" t="s">
        <v>16</v>
      </c>
      <c r="H50" s="88" t="s">
        <v>16</v>
      </c>
      <c r="I50" s="88" t="s">
        <v>16</v>
      </c>
      <c r="J50" s="88" t="s">
        <v>16</v>
      </c>
      <c r="K50" s="88" t="s">
        <v>16</v>
      </c>
      <c r="L50" s="88" t="s">
        <v>16</v>
      </c>
      <c r="M50" s="88" t="s">
        <v>19</v>
      </c>
      <c r="N50" s="88" t="s">
        <v>16</v>
      </c>
      <c r="O50" s="88" t="s">
        <v>16</v>
      </c>
      <c r="P50" s="88" t="s">
        <v>16</v>
      </c>
    </row>
    <row r="51" spans="1:16" ht="112.5" x14ac:dyDescent="0.3">
      <c r="A51" s="86">
        <v>44</v>
      </c>
      <c r="B51" s="123" t="s">
        <v>75</v>
      </c>
      <c r="C51" s="124" t="s">
        <v>28</v>
      </c>
      <c r="D51" s="127">
        <v>70</v>
      </c>
      <c r="E51" s="127">
        <v>80</v>
      </c>
      <c r="F51" s="127">
        <v>90</v>
      </c>
      <c r="G51" s="88" t="s">
        <v>16</v>
      </c>
      <c r="H51" s="88" t="s">
        <v>16</v>
      </c>
      <c r="I51" s="88" t="s">
        <v>16</v>
      </c>
      <c r="J51" s="88" t="s">
        <v>16</v>
      </c>
      <c r="K51" s="88" t="s">
        <v>16</v>
      </c>
      <c r="L51" s="88" t="s">
        <v>16</v>
      </c>
      <c r="M51" s="88" t="s">
        <v>19</v>
      </c>
      <c r="N51" s="88" t="s">
        <v>16</v>
      </c>
      <c r="O51" s="126" t="s">
        <v>63</v>
      </c>
      <c r="P51" s="88" t="s">
        <v>16</v>
      </c>
    </row>
    <row r="52" spans="1:16" ht="93.75" x14ac:dyDescent="0.3">
      <c r="A52" s="86">
        <v>45</v>
      </c>
      <c r="B52" s="123" t="s">
        <v>76</v>
      </c>
      <c r="C52" s="124" t="s">
        <v>28</v>
      </c>
      <c r="D52" s="127">
        <v>70</v>
      </c>
      <c r="E52" s="127">
        <v>80</v>
      </c>
      <c r="F52" s="127">
        <v>90</v>
      </c>
      <c r="G52" s="88" t="s">
        <v>16</v>
      </c>
      <c r="H52" s="88" t="s">
        <v>16</v>
      </c>
      <c r="I52" s="88" t="s">
        <v>16</v>
      </c>
      <c r="J52" s="88" t="s">
        <v>16</v>
      </c>
      <c r="K52" s="88" t="s">
        <v>16</v>
      </c>
      <c r="L52" s="88" t="s">
        <v>16</v>
      </c>
      <c r="M52" s="88" t="s">
        <v>19</v>
      </c>
      <c r="N52" s="88" t="s">
        <v>16</v>
      </c>
      <c r="O52" s="126" t="s">
        <v>63</v>
      </c>
      <c r="P52" s="88" t="s">
        <v>16</v>
      </c>
    </row>
    <row r="53" spans="1:16" ht="93.75" x14ac:dyDescent="0.3">
      <c r="A53" s="86">
        <v>46</v>
      </c>
      <c r="B53" s="123" t="s">
        <v>77</v>
      </c>
      <c r="C53" s="124" t="s">
        <v>28</v>
      </c>
      <c r="D53" s="127">
        <v>70</v>
      </c>
      <c r="E53" s="127">
        <v>80</v>
      </c>
      <c r="F53" s="127">
        <v>90</v>
      </c>
      <c r="G53" s="88" t="s">
        <v>16</v>
      </c>
      <c r="H53" s="88" t="s">
        <v>16</v>
      </c>
      <c r="I53" s="88" t="s">
        <v>16</v>
      </c>
      <c r="J53" s="88" t="s">
        <v>16</v>
      </c>
      <c r="K53" s="88" t="s">
        <v>16</v>
      </c>
      <c r="L53" s="88" t="s">
        <v>16</v>
      </c>
      <c r="M53" s="88" t="s">
        <v>19</v>
      </c>
      <c r="N53" s="88" t="s">
        <v>16</v>
      </c>
      <c r="O53" s="126" t="s">
        <v>63</v>
      </c>
      <c r="P53" s="88" t="s">
        <v>16</v>
      </c>
    </row>
    <row r="54" spans="1:16" ht="93.75" x14ac:dyDescent="0.3">
      <c r="A54" s="86">
        <v>47</v>
      </c>
      <c r="B54" s="123" t="s">
        <v>78</v>
      </c>
      <c r="C54" s="124" t="s">
        <v>28</v>
      </c>
      <c r="D54" s="127">
        <v>70</v>
      </c>
      <c r="E54" s="127">
        <v>80</v>
      </c>
      <c r="F54" s="127">
        <v>90</v>
      </c>
      <c r="G54" s="88" t="s">
        <v>16</v>
      </c>
      <c r="H54" s="88" t="s">
        <v>16</v>
      </c>
      <c r="I54" s="88" t="s">
        <v>16</v>
      </c>
      <c r="J54" s="88" t="s">
        <v>16</v>
      </c>
      <c r="K54" s="88" t="s">
        <v>16</v>
      </c>
      <c r="L54" s="88" t="s">
        <v>16</v>
      </c>
      <c r="M54" s="88" t="s">
        <v>19</v>
      </c>
      <c r="N54" s="88" t="s">
        <v>16</v>
      </c>
      <c r="O54" s="126" t="s">
        <v>63</v>
      </c>
      <c r="P54" s="88" t="s">
        <v>16</v>
      </c>
    </row>
    <row r="55" spans="1:16" ht="93.75" x14ac:dyDescent="0.3">
      <c r="A55" s="86">
        <v>48</v>
      </c>
      <c r="B55" s="123" t="s">
        <v>79</v>
      </c>
      <c r="C55" s="124" t="s">
        <v>28</v>
      </c>
      <c r="D55" s="127">
        <v>70</v>
      </c>
      <c r="E55" s="127">
        <v>80</v>
      </c>
      <c r="F55" s="127">
        <v>90</v>
      </c>
      <c r="G55" s="88" t="s">
        <v>16</v>
      </c>
      <c r="H55" s="88" t="s">
        <v>16</v>
      </c>
      <c r="I55" s="88" t="s">
        <v>16</v>
      </c>
      <c r="J55" s="88" t="s">
        <v>16</v>
      </c>
      <c r="K55" s="88" t="s">
        <v>16</v>
      </c>
      <c r="L55" s="88" t="s">
        <v>16</v>
      </c>
      <c r="M55" s="88" t="s">
        <v>19</v>
      </c>
      <c r="N55" s="88" t="s">
        <v>16</v>
      </c>
      <c r="O55" s="126" t="s">
        <v>63</v>
      </c>
      <c r="P55" s="88" t="s">
        <v>16</v>
      </c>
    </row>
    <row r="56" spans="1:16" ht="56.25" x14ac:dyDescent="0.3">
      <c r="A56" s="86">
        <v>49</v>
      </c>
      <c r="B56" s="123" t="s">
        <v>80</v>
      </c>
      <c r="C56" s="124" t="s">
        <v>28</v>
      </c>
      <c r="D56" s="127">
        <v>59.1</v>
      </c>
      <c r="E56" s="127">
        <v>59.2</v>
      </c>
      <c r="F56" s="127">
        <v>59.3</v>
      </c>
      <c r="G56" s="88" t="s">
        <v>16</v>
      </c>
      <c r="H56" s="88" t="s">
        <v>16</v>
      </c>
      <c r="I56" s="88" t="s">
        <v>16</v>
      </c>
      <c r="J56" s="88" t="s">
        <v>16</v>
      </c>
      <c r="K56" s="88" t="s">
        <v>16</v>
      </c>
      <c r="L56" s="88" t="s">
        <v>16</v>
      </c>
      <c r="M56" s="88" t="s">
        <v>19</v>
      </c>
      <c r="N56" s="88" t="s">
        <v>16</v>
      </c>
      <c r="O56" s="126" t="s">
        <v>63</v>
      </c>
      <c r="P56" s="88" t="s">
        <v>16</v>
      </c>
    </row>
    <row r="57" spans="1:16" ht="37.5" x14ac:dyDescent="0.3">
      <c r="A57" s="86">
        <v>50</v>
      </c>
      <c r="B57" s="123" t="s">
        <v>81</v>
      </c>
      <c r="C57" s="124" t="s">
        <v>28</v>
      </c>
      <c r="D57" s="127">
        <v>87.8</v>
      </c>
      <c r="E57" s="128">
        <v>87.9</v>
      </c>
      <c r="F57" s="128">
        <v>88</v>
      </c>
      <c r="G57" s="88" t="s">
        <v>16</v>
      </c>
      <c r="H57" s="88" t="s">
        <v>16</v>
      </c>
      <c r="I57" s="88" t="s">
        <v>16</v>
      </c>
      <c r="J57" s="88" t="s">
        <v>16</v>
      </c>
      <c r="K57" s="88" t="s">
        <v>16</v>
      </c>
      <c r="L57" s="88" t="s">
        <v>16</v>
      </c>
      <c r="M57" s="88" t="s">
        <v>19</v>
      </c>
      <c r="N57" s="88" t="s">
        <v>16</v>
      </c>
      <c r="O57" s="126" t="s">
        <v>63</v>
      </c>
      <c r="P57" s="88" t="s">
        <v>16</v>
      </c>
    </row>
    <row r="58" spans="1:16" ht="37.5" x14ac:dyDescent="0.3">
      <c r="A58" s="86">
        <v>51</v>
      </c>
      <c r="B58" s="123" t="s">
        <v>82</v>
      </c>
      <c r="C58" s="124" t="s">
        <v>83</v>
      </c>
      <c r="D58" s="127">
        <v>6.9</v>
      </c>
      <c r="E58" s="128">
        <v>6.6</v>
      </c>
      <c r="F58" s="128">
        <v>6.4</v>
      </c>
      <c r="G58" s="88" t="s">
        <v>16</v>
      </c>
      <c r="H58" s="88" t="s">
        <v>16</v>
      </c>
      <c r="I58" s="88" t="s">
        <v>16</v>
      </c>
      <c r="J58" s="88" t="s">
        <v>16</v>
      </c>
      <c r="K58" s="88" t="s">
        <v>16</v>
      </c>
      <c r="L58" s="88" t="s">
        <v>16</v>
      </c>
      <c r="M58" s="88" t="s">
        <v>19</v>
      </c>
      <c r="N58" s="88" t="s">
        <v>16</v>
      </c>
      <c r="O58" s="88" t="s">
        <v>16</v>
      </c>
      <c r="P58" s="88" t="s">
        <v>16</v>
      </c>
    </row>
    <row r="59" spans="1:16" ht="93.75" x14ac:dyDescent="0.3">
      <c r="A59" s="86">
        <v>52</v>
      </c>
      <c r="B59" s="123" t="s">
        <v>84</v>
      </c>
      <c r="C59" s="124" t="s">
        <v>85</v>
      </c>
      <c r="D59" s="127">
        <v>60</v>
      </c>
      <c r="E59" s="128">
        <v>48</v>
      </c>
      <c r="F59" s="128">
        <v>46</v>
      </c>
      <c r="G59" s="88" t="s">
        <v>16</v>
      </c>
      <c r="H59" s="88" t="s">
        <v>16</v>
      </c>
      <c r="I59" s="88" t="s">
        <v>16</v>
      </c>
      <c r="J59" s="88" t="s">
        <v>16</v>
      </c>
      <c r="K59" s="88" t="s">
        <v>16</v>
      </c>
      <c r="L59" s="88" t="s">
        <v>16</v>
      </c>
      <c r="M59" s="88" t="s">
        <v>19</v>
      </c>
      <c r="N59" s="88" t="s">
        <v>16</v>
      </c>
      <c r="O59" s="126" t="s">
        <v>63</v>
      </c>
      <c r="P59" s="88" t="s">
        <v>16</v>
      </c>
    </row>
    <row r="60" spans="1:16" ht="93.75" x14ac:dyDescent="0.3">
      <c r="A60" s="86">
        <v>53</v>
      </c>
      <c r="B60" s="123" t="s">
        <v>86</v>
      </c>
      <c r="C60" s="124" t="s">
        <v>83</v>
      </c>
      <c r="D60" s="127">
        <v>4.2</v>
      </c>
      <c r="E60" s="128">
        <v>4.0999999999999996</v>
      </c>
      <c r="F60" s="128">
        <v>4</v>
      </c>
      <c r="G60" s="88" t="s">
        <v>16</v>
      </c>
      <c r="H60" s="88" t="s">
        <v>16</v>
      </c>
      <c r="I60" s="88" t="s">
        <v>16</v>
      </c>
      <c r="J60" s="88" t="s">
        <v>16</v>
      </c>
      <c r="K60" s="88" t="s">
        <v>16</v>
      </c>
      <c r="L60" s="88" t="s">
        <v>16</v>
      </c>
      <c r="M60" s="88" t="s">
        <v>19</v>
      </c>
      <c r="N60" s="126" t="s">
        <v>15</v>
      </c>
      <c r="O60" s="88" t="s">
        <v>16</v>
      </c>
      <c r="P60" s="88" t="s">
        <v>16</v>
      </c>
    </row>
    <row r="61" spans="1:16" ht="93.75" x14ac:dyDescent="0.3">
      <c r="A61" s="86">
        <v>54</v>
      </c>
      <c r="B61" s="123" t="s">
        <v>87</v>
      </c>
      <c r="C61" s="124" t="s">
        <v>28</v>
      </c>
      <c r="D61" s="127">
        <v>95</v>
      </c>
      <c r="E61" s="127">
        <v>95</v>
      </c>
      <c r="F61" s="127">
        <v>95</v>
      </c>
      <c r="G61" s="88" t="s">
        <v>16</v>
      </c>
      <c r="H61" s="88" t="s">
        <v>16</v>
      </c>
      <c r="I61" s="88" t="s">
        <v>16</v>
      </c>
      <c r="J61" s="88" t="s">
        <v>16</v>
      </c>
      <c r="K61" s="88" t="s">
        <v>16</v>
      </c>
      <c r="L61" s="88" t="s">
        <v>16</v>
      </c>
      <c r="M61" s="88" t="s">
        <v>19</v>
      </c>
      <c r="N61" s="88" t="s">
        <v>16</v>
      </c>
      <c r="O61" s="126" t="s">
        <v>63</v>
      </c>
      <c r="P61" s="88" t="s">
        <v>16</v>
      </c>
    </row>
    <row r="62" spans="1:16" ht="150" x14ac:dyDescent="0.3">
      <c r="A62" s="86">
        <v>55</v>
      </c>
      <c r="B62" s="123" t="s">
        <v>88</v>
      </c>
      <c r="C62" s="124" t="s">
        <v>28</v>
      </c>
      <c r="D62" s="127">
        <v>70</v>
      </c>
      <c r="E62" s="127">
        <v>90</v>
      </c>
      <c r="F62" s="127">
        <v>95</v>
      </c>
      <c r="G62" s="88" t="s">
        <v>16</v>
      </c>
      <c r="H62" s="88" t="s">
        <v>16</v>
      </c>
      <c r="I62" s="88" t="s">
        <v>16</v>
      </c>
      <c r="J62" s="88" t="s">
        <v>16</v>
      </c>
      <c r="K62" s="88" t="s">
        <v>16</v>
      </c>
      <c r="L62" s="88" t="s">
        <v>16</v>
      </c>
      <c r="M62" s="88" t="s">
        <v>19</v>
      </c>
      <c r="N62" s="88" t="s">
        <v>16</v>
      </c>
      <c r="O62" s="126" t="s">
        <v>63</v>
      </c>
      <c r="P62" s="88" t="s">
        <v>16</v>
      </c>
    </row>
    <row r="63" spans="1:16" ht="187.5" x14ac:dyDescent="0.3">
      <c r="A63" s="86">
        <v>56</v>
      </c>
      <c r="B63" s="123" t="s">
        <v>89</v>
      </c>
      <c r="C63" s="124" t="s">
        <v>28</v>
      </c>
      <c r="D63" s="127">
        <v>83.2</v>
      </c>
      <c r="E63" s="127">
        <v>83.3</v>
      </c>
      <c r="F63" s="127">
        <v>83.4</v>
      </c>
      <c r="G63" s="88" t="s">
        <v>16</v>
      </c>
      <c r="H63" s="88" t="s">
        <v>16</v>
      </c>
      <c r="I63" s="88" t="s">
        <v>16</v>
      </c>
      <c r="J63" s="88" t="s">
        <v>16</v>
      </c>
      <c r="K63" s="88" t="s">
        <v>16</v>
      </c>
      <c r="L63" s="88" t="s">
        <v>16</v>
      </c>
      <c r="M63" s="88" t="s">
        <v>19</v>
      </c>
      <c r="N63" s="88" t="s">
        <v>16</v>
      </c>
      <c r="O63" s="126" t="s">
        <v>63</v>
      </c>
      <c r="P63" s="88" t="s">
        <v>16</v>
      </c>
    </row>
    <row r="64" spans="1:16" ht="187.5" x14ac:dyDescent="0.3">
      <c r="A64" s="86">
        <v>57</v>
      </c>
      <c r="B64" s="123" t="s">
        <v>90</v>
      </c>
      <c r="C64" s="124" t="s">
        <v>28</v>
      </c>
      <c r="D64" s="127">
        <v>92</v>
      </c>
      <c r="E64" s="128">
        <v>93.1</v>
      </c>
      <c r="F64" s="128">
        <v>95</v>
      </c>
      <c r="G64" s="88" t="s">
        <v>16</v>
      </c>
      <c r="H64" s="88" t="s">
        <v>16</v>
      </c>
      <c r="I64" s="88" t="s">
        <v>16</v>
      </c>
      <c r="J64" s="88" t="s">
        <v>16</v>
      </c>
      <c r="K64" s="88" t="s">
        <v>16</v>
      </c>
      <c r="L64" s="88" t="s">
        <v>16</v>
      </c>
      <c r="M64" s="88" t="s">
        <v>19</v>
      </c>
      <c r="N64" s="88" t="s">
        <v>16</v>
      </c>
      <c r="O64" s="88" t="s">
        <v>16</v>
      </c>
      <c r="P64" s="88" t="s">
        <v>16</v>
      </c>
    </row>
    <row r="65" spans="1:16" ht="187.5" x14ac:dyDescent="0.3">
      <c r="A65" s="86">
        <v>58</v>
      </c>
      <c r="B65" s="123" t="s">
        <v>91</v>
      </c>
      <c r="C65" s="124" t="s">
        <v>28</v>
      </c>
      <c r="D65" s="127">
        <v>97.7</v>
      </c>
      <c r="E65" s="128">
        <v>100</v>
      </c>
      <c r="F65" s="128">
        <v>100</v>
      </c>
      <c r="G65" s="88" t="s">
        <v>16</v>
      </c>
      <c r="H65" s="88" t="s">
        <v>16</v>
      </c>
      <c r="I65" s="88" t="s">
        <v>16</v>
      </c>
      <c r="J65" s="88" t="s">
        <v>16</v>
      </c>
      <c r="K65" s="88" t="s">
        <v>16</v>
      </c>
      <c r="L65" s="88" t="s">
        <v>16</v>
      </c>
      <c r="M65" s="88" t="s">
        <v>19</v>
      </c>
      <c r="N65" s="88" t="s">
        <v>16</v>
      </c>
      <c r="O65" s="88" t="s">
        <v>16</v>
      </c>
      <c r="P65" s="88" t="s">
        <v>16</v>
      </c>
    </row>
    <row r="66" spans="1:16" ht="112.5" x14ac:dyDescent="0.3">
      <c r="A66" s="86">
        <v>59</v>
      </c>
      <c r="B66" s="123" t="s">
        <v>92</v>
      </c>
      <c r="C66" s="124" t="s">
        <v>93</v>
      </c>
      <c r="D66" s="127">
        <v>27.63</v>
      </c>
      <c r="E66" s="124">
        <v>29.279</v>
      </c>
      <c r="F66" s="124">
        <v>30.928000000000001</v>
      </c>
      <c r="G66" s="88" t="s">
        <v>16</v>
      </c>
      <c r="H66" s="88" t="s">
        <v>16</v>
      </c>
      <c r="I66" s="88" t="s">
        <v>16</v>
      </c>
      <c r="J66" s="88" t="s">
        <v>16</v>
      </c>
      <c r="K66" s="88" t="s">
        <v>16</v>
      </c>
      <c r="L66" s="88" t="s">
        <v>16</v>
      </c>
      <c r="M66" s="88" t="s">
        <v>19</v>
      </c>
      <c r="N66" s="88" t="s">
        <v>16</v>
      </c>
      <c r="O66" s="126" t="s">
        <v>94</v>
      </c>
      <c r="P66" s="88" t="s">
        <v>16</v>
      </c>
    </row>
    <row r="67" spans="1:16" ht="75" x14ac:dyDescent="0.3">
      <c r="A67" s="86">
        <v>60</v>
      </c>
      <c r="B67" s="122" t="s">
        <v>95</v>
      </c>
      <c r="C67" s="88" t="s">
        <v>59</v>
      </c>
      <c r="D67" s="2">
        <v>42.6</v>
      </c>
      <c r="E67" s="129">
        <v>43.1</v>
      </c>
      <c r="F67" s="129">
        <v>43.8</v>
      </c>
      <c r="G67" s="88" t="s">
        <v>16</v>
      </c>
      <c r="H67" s="88" t="s">
        <v>16</v>
      </c>
      <c r="I67" s="88" t="s">
        <v>16</v>
      </c>
      <c r="J67" s="88" t="s">
        <v>16</v>
      </c>
      <c r="K67" s="88" t="s">
        <v>16</v>
      </c>
      <c r="L67" s="88" t="s">
        <v>16</v>
      </c>
      <c r="M67" s="88" t="s">
        <v>19</v>
      </c>
      <c r="N67" s="88" t="s">
        <v>16</v>
      </c>
      <c r="O67" s="126" t="s">
        <v>96</v>
      </c>
      <c r="P67" s="88" t="s">
        <v>16</v>
      </c>
    </row>
    <row r="68" spans="1:16" ht="75" x14ac:dyDescent="0.3">
      <c r="A68" s="86">
        <v>61</v>
      </c>
      <c r="B68" s="122" t="s">
        <v>97</v>
      </c>
      <c r="C68" s="88" t="s">
        <v>59</v>
      </c>
      <c r="D68" s="2">
        <v>23.4</v>
      </c>
      <c r="E68" s="129">
        <v>23.7</v>
      </c>
      <c r="F68" s="129">
        <v>24.3</v>
      </c>
      <c r="G68" s="88" t="s">
        <v>16</v>
      </c>
      <c r="H68" s="88" t="s">
        <v>16</v>
      </c>
      <c r="I68" s="88" t="s">
        <v>16</v>
      </c>
      <c r="J68" s="88" t="s">
        <v>16</v>
      </c>
      <c r="K68" s="88" t="s">
        <v>16</v>
      </c>
      <c r="L68" s="88" t="s">
        <v>16</v>
      </c>
      <c r="M68" s="88" t="s">
        <v>19</v>
      </c>
      <c r="N68" s="88" t="s">
        <v>16</v>
      </c>
      <c r="O68" s="126" t="s">
        <v>96</v>
      </c>
      <c r="P68" s="88" t="s">
        <v>16</v>
      </c>
    </row>
    <row r="69" spans="1:16" ht="75" x14ac:dyDescent="0.3">
      <c r="A69" s="86">
        <v>62</v>
      </c>
      <c r="B69" s="123" t="s">
        <v>98</v>
      </c>
      <c r="C69" s="88" t="s">
        <v>59</v>
      </c>
      <c r="D69" s="127">
        <v>8.8000000000000007</v>
      </c>
      <c r="E69" s="128">
        <v>9</v>
      </c>
      <c r="F69" s="128">
        <v>9.1</v>
      </c>
      <c r="G69" s="88" t="s">
        <v>16</v>
      </c>
      <c r="H69" s="88" t="s">
        <v>16</v>
      </c>
      <c r="I69" s="88" t="s">
        <v>16</v>
      </c>
      <c r="J69" s="88" t="s">
        <v>16</v>
      </c>
      <c r="K69" s="88" t="s">
        <v>16</v>
      </c>
      <c r="L69" s="88" t="s">
        <v>16</v>
      </c>
      <c r="M69" s="88" t="s">
        <v>19</v>
      </c>
      <c r="N69" s="88" t="s">
        <v>16</v>
      </c>
      <c r="O69" s="126" t="s">
        <v>96</v>
      </c>
      <c r="P69" s="88" t="s">
        <v>16</v>
      </c>
    </row>
    <row r="70" spans="1:16" ht="75" x14ac:dyDescent="0.3">
      <c r="A70" s="86">
        <v>63</v>
      </c>
      <c r="B70" s="123" t="s">
        <v>99</v>
      </c>
      <c r="C70" s="88" t="s">
        <v>59</v>
      </c>
      <c r="D70" s="127">
        <v>16</v>
      </c>
      <c r="E70" s="128">
        <v>16.5</v>
      </c>
      <c r="F70" s="128">
        <v>16.899999999999999</v>
      </c>
      <c r="G70" s="88" t="s">
        <v>16</v>
      </c>
      <c r="H70" s="88" t="s">
        <v>16</v>
      </c>
      <c r="I70" s="88" t="s">
        <v>16</v>
      </c>
      <c r="J70" s="88" t="s">
        <v>16</v>
      </c>
      <c r="K70" s="88" t="s">
        <v>16</v>
      </c>
      <c r="L70" s="88" t="s">
        <v>16</v>
      </c>
      <c r="M70" s="88" t="s">
        <v>19</v>
      </c>
      <c r="N70" s="88" t="s">
        <v>16</v>
      </c>
      <c r="O70" s="126" t="s">
        <v>96</v>
      </c>
      <c r="P70" s="88" t="s">
        <v>16</v>
      </c>
    </row>
    <row r="71" spans="1:16" ht="75" x14ac:dyDescent="0.3">
      <c r="A71" s="86">
        <v>64</v>
      </c>
      <c r="B71" s="123" t="s">
        <v>100</v>
      </c>
      <c r="C71" s="124" t="s">
        <v>28</v>
      </c>
      <c r="D71" s="127">
        <v>87.2</v>
      </c>
      <c r="E71" s="128">
        <v>88</v>
      </c>
      <c r="F71" s="128">
        <v>88.5</v>
      </c>
      <c r="G71" s="88" t="s">
        <v>16</v>
      </c>
      <c r="H71" s="88" t="s">
        <v>16</v>
      </c>
      <c r="I71" s="88" t="s">
        <v>16</v>
      </c>
      <c r="J71" s="88" t="s">
        <v>16</v>
      </c>
      <c r="K71" s="88" t="s">
        <v>16</v>
      </c>
      <c r="L71" s="88" t="s">
        <v>16</v>
      </c>
      <c r="M71" s="88" t="s">
        <v>19</v>
      </c>
      <c r="N71" s="88" t="s">
        <v>16</v>
      </c>
      <c r="O71" s="88" t="s">
        <v>16</v>
      </c>
      <c r="P71" s="88" t="s">
        <v>16</v>
      </c>
    </row>
    <row r="72" spans="1:16" ht="93.75" x14ac:dyDescent="0.3">
      <c r="A72" s="86">
        <v>65</v>
      </c>
      <c r="B72" s="123" t="s">
        <v>101</v>
      </c>
      <c r="C72" s="88" t="s">
        <v>59</v>
      </c>
      <c r="D72" s="127">
        <v>115.2</v>
      </c>
      <c r="E72" s="128">
        <v>116.7</v>
      </c>
      <c r="F72" s="128">
        <v>118.5</v>
      </c>
      <c r="G72" s="88" t="s">
        <v>16</v>
      </c>
      <c r="H72" s="88" t="s">
        <v>16</v>
      </c>
      <c r="I72" s="88" t="s">
        <v>16</v>
      </c>
      <c r="J72" s="88" t="s">
        <v>16</v>
      </c>
      <c r="K72" s="88" t="s">
        <v>16</v>
      </c>
      <c r="L72" s="88" t="s">
        <v>16</v>
      </c>
      <c r="M72" s="88" t="s">
        <v>19</v>
      </c>
      <c r="N72" s="88" t="s">
        <v>16</v>
      </c>
      <c r="O72" s="126" t="s">
        <v>96</v>
      </c>
      <c r="P72" s="88" t="s">
        <v>16</v>
      </c>
    </row>
    <row r="73" spans="1:16" ht="150" x14ac:dyDescent="0.3">
      <c r="A73" s="86">
        <v>66</v>
      </c>
      <c r="B73" s="123" t="s">
        <v>102</v>
      </c>
      <c r="C73" s="124" t="s">
        <v>28</v>
      </c>
      <c r="D73" s="127">
        <v>100</v>
      </c>
      <c r="E73" s="127">
        <v>100</v>
      </c>
      <c r="F73" s="127">
        <v>100</v>
      </c>
      <c r="G73" s="88" t="s">
        <v>16</v>
      </c>
      <c r="H73" s="88" t="s">
        <v>16</v>
      </c>
      <c r="I73" s="88" t="s">
        <v>16</v>
      </c>
      <c r="J73" s="88" t="s">
        <v>16</v>
      </c>
      <c r="K73" s="88" t="s">
        <v>16</v>
      </c>
      <c r="L73" s="88" t="s">
        <v>16</v>
      </c>
      <c r="M73" s="88" t="s">
        <v>19</v>
      </c>
      <c r="N73" s="88" t="s">
        <v>16</v>
      </c>
      <c r="O73" s="126" t="s">
        <v>96</v>
      </c>
      <c r="P73" s="88" t="s">
        <v>16</v>
      </c>
    </row>
    <row r="74" spans="1:16" ht="37.5" x14ac:dyDescent="0.3">
      <c r="A74" s="86">
        <v>67</v>
      </c>
      <c r="B74" s="123" t="s">
        <v>103</v>
      </c>
      <c r="C74" s="124" t="s">
        <v>28</v>
      </c>
      <c r="D74" s="127">
        <v>48</v>
      </c>
      <c r="E74" s="127">
        <v>56</v>
      </c>
      <c r="F74" s="127">
        <v>63</v>
      </c>
      <c r="G74" s="88" t="s">
        <v>16</v>
      </c>
      <c r="H74" s="88" t="s">
        <v>16</v>
      </c>
      <c r="I74" s="88" t="s">
        <v>16</v>
      </c>
      <c r="J74" s="88" t="s">
        <v>16</v>
      </c>
      <c r="K74" s="88" t="s">
        <v>16</v>
      </c>
      <c r="L74" s="88" t="s">
        <v>16</v>
      </c>
      <c r="M74" s="88" t="s">
        <v>19</v>
      </c>
      <c r="N74" s="88" t="s">
        <v>16</v>
      </c>
      <c r="O74" s="126" t="s">
        <v>96</v>
      </c>
      <c r="P74" s="88" t="s">
        <v>16</v>
      </c>
    </row>
    <row r="75" spans="1:16" ht="112.5" x14ac:dyDescent="0.3">
      <c r="A75" s="86">
        <v>68</v>
      </c>
      <c r="B75" s="123" t="s">
        <v>104</v>
      </c>
      <c r="C75" s="124" t="s">
        <v>28</v>
      </c>
      <c r="D75" s="127">
        <v>34</v>
      </c>
      <c r="E75" s="127">
        <v>68</v>
      </c>
      <c r="F75" s="127">
        <v>90</v>
      </c>
      <c r="G75" s="88" t="s">
        <v>16</v>
      </c>
      <c r="H75" s="88" t="s">
        <v>16</v>
      </c>
      <c r="I75" s="88" t="s">
        <v>16</v>
      </c>
      <c r="J75" s="88" t="s">
        <v>16</v>
      </c>
      <c r="K75" s="88" t="s">
        <v>16</v>
      </c>
      <c r="L75" s="88" t="s">
        <v>16</v>
      </c>
      <c r="M75" s="88" t="s">
        <v>19</v>
      </c>
      <c r="N75" s="88" t="s">
        <v>16</v>
      </c>
      <c r="O75" s="126" t="s">
        <v>96</v>
      </c>
      <c r="P75" s="88" t="s">
        <v>16</v>
      </c>
    </row>
    <row r="76" spans="1:16" ht="93.75" x14ac:dyDescent="0.3">
      <c r="A76" s="86">
        <v>69</v>
      </c>
      <c r="B76" s="123" t="s">
        <v>105</v>
      </c>
      <c r="C76" s="124" t="s">
        <v>93</v>
      </c>
      <c r="D76" s="125">
        <v>308.11</v>
      </c>
      <c r="E76" s="127">
        <v>415.83</v>
      </c>
      <c r="F76" s="127">
        <v>499.75</v>
      </c>
      <c r="G76" s="88" t="s">
        <v>16</v>
      </c>
      <c r="H76" s="88" t="s">
        <v>16</v>
      </c>
      <c r="I76" s="88" t="s">
        <v>16</v>
      </c>
      <c r="J76" s="88" t="s">
        <v>16</v>
      </c>
      <c r="K76" s="88" t="s">
        <v>16</v>
      </c>
      <c r="L76" s="88" t="s">
        <v>16</v>
      </c>
      <c r="M76" s="88" t="s">
        <v>19</v>
      </c>
      <c r="N76" s="88" t="s">
        <v>16</v>
      </c>
      <c r="O76" s="126" t="s">
        <v>96</v>
      </c>
      <c r="P76" s="88" t="s">
        <v>16</v>
      </c>
    </row>
    <row r="77" spans="1:16" ht="75" x14ac:dyDescent="0.3">
      <c r="A77" s="86">
        <v>70</v>
      </c>
      <c r="B77" s="123" t="s">
        <v>106</v>
      </c>
      <c r="C77" s="124" t="s">
        <v>28</v>
      </c>
      <c r="D77" s="127">
        <v>70</v>
      </c>
      <c r="E77" s="127">
        <v>85</v>
      </c>
      <c r="F77" s="127">
        <v>100</v>
      </c>
      <c r="G77" s="88" t="s">
        <v>16</v>
      </c>
      <c r="H77" s="88" t="s">
        <v>16</v>
      </c>
      <c r="I77" s="88" t="s">
        <v>16</v>
      </c>
      <c r="J77" s="88" t="s">
        <v>16</v>
      </c>
      <c r="K77" s="88" t="s">
        <v>16</v>
      </c>
      <c r="L77" s="88" t="s">
        <v>16</v>
      </c>
      <c r="M77" s="88" t="s">
        <v>19</v>
      </c>
      <c r="N77" s="88" t="s">
        <v>16</v>
      </c>
      <c r="O77" s="126" t="s">
        <v>96</v>
      </c>
      <c r="P77" s="88" t="s">
        <v>16</v>
      </c>
    </row>
    <row r="78" spans="1:16" ht="131.25" x14ac:dyDescent="0.3">
      <c r="A78" s="86">
        <v>71</v>
      </c>
      <c r="B78" s="123" t="s">
        <v>107</v>
      </c>
      <c r="C78" s="124" t="s">
        <v>28</v>
      </c>
      <c r="D78" s="127">
        <v>100</v>
      </c>
      <c r="E78" s="127">
        <v>100</v>
      </c>
      <c r="F78" s="127">
        <v>100</v>
      </c>
      <c r="G78" s="88" t="s">
        <v>16</v>
      </c>
      <c r="H78" s="88" t="s">
        <v>16</v>
      </c>
      <c r="I78" s="88" t="s">
        <v>16</v>
      </c>
      <c r="J78" s="88" t="s">
        <v>16</v>
      </c>
      <c r="K78" s="88" t="s">
        <v>16</v>
      </c>
      <c r="L78" s="88" t="s">
        <v>16</v>
      </c>
      <c r="M78" s="88" t="s">
        <v>19</v>
      </c>
      <c r="N78" s="88" t="s">
        <v>16</v>
      </c>
      <c r="O78" s="126" t="s">
        <v>96</v>
      </c>
      <c r="P78" s="88" t="s">
        <v>16</v>
      </c>
    </row>
    <row r="79" spans="1:16" x14ac:dyDescent="0.3">
      <c r="B79" s="130"/>
    </row>
  </sheetData>
  <autoFilter ref="A6:P78"/>
  <mergeCells count="12">
    <mergeCell ref="A7:P7"/>
    <mergeCell ref="O1:P1"/>
    <mergeCell ref="A2:P2"/>
    <mergeCell ref="A4:A5"/>
    <mergeCell ref="B4:B5"/>
    <mergeCell ref="C4:C5"/>
    <mergeCell ref="D4:D5"/>
    <mergeCell ref="E4:L4"/>
    <mergeCell ref="M4:M5"/>
    <mergeCell ref="N4:N5"/>
    <mergeCell ref="O4:O5"/>
    <mergeCell ref="P4:P5"/>
  </mergeCells>
  <pageMargins left="0.25" right="0.25" top="0.75" bottom="0.75" header="0.3" footer="0.3"/>
  <pageSetup paperSize="9" scale="53" fitToHeight="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3"/>
  <sheetViews>
    <sheetView zoomScale="85" zoomScaleNormal="85" workbookViewId="0">
      <pane ySplit="3" topLeftCell="A124" activePane="bottomLeft" state="frozen"/>
      <selection pane="bottomLeft" sqref="A1:XFD1048576"/>
    </sheetView>
  </sheetViews>
  <sheetFormatPr defaultRowHeight="24.95" customHeight="1" x14ac:dyDescent="0.3"/>
  <cols>
    <col min="1" max="1" width="6.7109375" style="118" customWidth="1"/>
    <col min="2" max="2" width="63.28515625" style="118" customWidth="1"/>
    <col min="3" max="3" width="54.7109375" style="118" customWidth="1"/>
    <col min="4" max="4" width="108" style="118" customWidth="1"/>
    <col min="5" max="16384" width="9.140625" style="118"/>
  </cols>
  <sheetData>
    <row r="1" spans="1:6" ht="114.75" customHeight="1" x14ac:dyDescent="0.3">
      <c r="D1" s="131" t="s">
        <v>108</v>
      </c>
      <c r="F1" s="132"/>
    </row>
    <row r="2" spans="1:6" ht="33" customHeight="1" x14ac:dyDescent="0.3">
      <c r="A2" s="224" t="s">
        <v>109</v>
      </c>
      <c r="B2" s="224"/>
      <c r="C2" s="224"/>
      <c r="D2" s="225"/>
    </row>
    <row r="3" spans="1:6" ht="50.25" customHeight="1" x14ac:dyDescent="0.3">
      <c r="A3" s="88" t="s">
        <v>2</v>
      </c>
      <c r="B3" s="86" t="s">
        <v>110</v>
      </c>
      <c r="C3" s="88" t="s">
        <v>111</v>
      </c>
      <c r="D3" s="88" t="s">
        <v>112</v>
      </c>
    </row>
    <row r="4" spans="1:6" ht="18.75" x14ac:dyDescent="0.3">
      <c r="A4" s="86">
        <v>1</v>
      </c>
      <c r="B4" s="86">
        <v>2</v>
      </c>
      <c r="C4" s="86">
        <v>3</v>
      </c>
      <c r="D4" s="86">
        <v>4</v>
      </c>
    </row>
    <row r="5" spans="1:6" ht="18.75" x14ac:dyDescent="0.3">
      <c r="A5" s="197" t="s">
        <v>113</v>
      </c>
      <c r="B5" s="197"/>
      <c r="C5" s="197"/>
      <c r="D5" s="197"/>
    </row>
    <row r="6" spans="1:6" ht="18.75" x14ac:dyDescent="0.3">
      <c r="A6" s="226" t="s">
        <v>114</v>
      </c>
      <c r="B6" s="190" t="s">
        <v>115</v>
      </c>
      <c r="C6" s="191"/>
      <c r="D6" s="192"/>
    </row>
    <row r="7" spans="1:6" ht="18.75" x14ac:dyDescent="0.3">
      <c r="A7" s="227"/>
      <c r="B7" s="212" t="s">
        <v>116</v>
      </c>
      <c r="C7" s="213"/>
      <c r="D7" s="214"/>
    </row>
    <row r="8" spans="1:6" ht="39.75" customHeight="1" x14ac:dyDescent="0.3">
      <c r="A8" s="193" t="s">
        <v>117</v>
      </c>
      <c r="B8" s="194"/>
      <c r="C8" s="195"/>
      <c r="D8" s="88" t="s">
        <v>118</v>
      </c>
    </row>
    <row r="9" spans="1:6" ht="37.5" x14ac:dyDescent="0.3">
      <c r="A9" s="201" t="s">
        <v>119</v>
      </c>
      <c r="B9" s="204" t="s">
        <v>120</v>
      </c>
      <c r="C9" s="204" t="s">
        <v>121</v>
      </c>
      <c r="D9" s="121" t="s">
        <v>122</v>
      </c>
    </row>
    <row r="10" spans="1:6" ht="37.5" x14ac:dyDescent="0.3">
      <c r="A10" s="203"/>
      <c r="B10" s="206"/>
      <c r="C10" s="206"/>
      <c r="D10" s="121" t="s">
        <v>123</v>
      </c>
    </row>
    <row r="11" spans="1:6" ht="75" x14ac:dyDescent="0.3">
      <c r="A11" s="133" t="s">
        <v>124</v>
      </c>
      <c r="B11" s="87" t="s">
        <v>125</v>
      </c>
      <c r="C11" s="87" t="s">
        <v>126</v>
      </c>
      <c r="D11" s="122" t="s">
        <v>127</v>
      </c>
    </row>
    <row r="12" spans="1:6" ht="60.75" customHeight="1" x14ac:dyDescent="0.3">
      <c r="A12" s="201" t="s">
        <v>128</v>
      </c>
      <c r="B12" s="204" t="s">
        <v>129</v>
      </c>
      <c r="C12" s="204" t="s">
        <v>130</v>
      </c>
      <c r="D12" s="121" t="s">
        <v>131</v>
      </c>
    </row>
    <row r="13" spans="1:6" ht="36.75" customHeight="1" x14ac:dyDescent="0.3">
      <c r="A13" s="202"/>
      <c r="B13" s="205"/>
      <c r="C13" s="205"/>
      <c r="D13" s="121" t="s">
        <v>132</v>
      </c>
    </row>
    <row r="14" spans="1:6" ht="48" customHeight="1" x14ac:dyDescent="0.3">
      <c r="A14" s="203"/>
      <c r="B14" s="206"/>
      <c r="C14" s="206"/>
      <c r="D14" s="121" t="s">
        <v>133</v>
      </c>
    </row>
    <row r="15" spans="1:6" ht="93.75" x14ac:dyDescent="0.3">
      <c r="A15" s="201" t="s">
        <v>134</v>
      </c>
      <c r="B15" s="204" t="s">
        <v>135</v>
      </c>
      <c r="C15" s="204" t="s">
        <v>136</v>
      </c>
      <c r="D15" s="121" t="s">
        <v>137</v>
      </c>
    </row>
    <row r="16" spans="1:6" ht="37.5" x14ac:dyDescent="0.3">
      <c r="A16" s="203"/>
      <c r="B16" s="206"/>
      <c r="C16" s="206"/>
      <c r="D16" s="121" t="s">
        <v>138</v>
      </c>
    </row>
    <row r="17" spans="1:4" ht="56.25" x14ac:dyDescent="0.3">
      <c r="A17" s="201" t="s">
        <v>139</v>
      </c>
      <c r="B17" s="204" t="s">
        <v>140</v>
      </c>
      <c r="C17" s="204" t="s">
        <v>141</v>
      </c>
      <c r="D17" s="121" t="s">
        <v>142</v>
      </c>
    </row>
    <row r="18" spans="1:4" ht="56.25" x14ac:dyDescent="0.3">
      <c r="A18" s="203"/>
      <c r="B18" s="206"/>
      <c r="C18" s="206"/>
      <c r="D18" s="121" t="s">
        <v>143</v>
      </c>
    </row>
    <row r="19" spans="1:4" ht="18.75" x14ac:dyDescent="0.3">
      <c r="A19" s="204" t="s">
        <v>144</v>
      </c>
      <c r="B19" s="190" t="s">
        <v>145</v>
      </c>
      <c r="C19" s="191"/>
      <c r="D19" s="192"/>
    </row>
    <row r="20" spans="1:4" ht="18.75" x14ac:dyDescent="0.3">
      <c r="A20" s="206"/>
      <c r="B20" s="212" t="s">
        <v>146</v>
      </c>
      <c r="C20" s="213"/>
      <c r="D20" s="214"/>
    </row>
    <row r="21" spans="1:4" ht="18.75" x14ac:dyDescent="0.3">
      <c r="A21" s="193" t="s">
        <v>117</v>
      </c>
      <c r="B21" s="194"/>
      <c r="C21" s="195"/>
      <c r="D21" s="88" t="s">
        <v>118</v>
      </c>
    </row>
    <row r="22" spans="1:4" ht="56.25" x14ac:dyDescent="0.3">
      <c r="A22" s="201" t="s">
        <v>147</v>
      </c>
      <c r="B22" s="204" t="s">
        <v>148</v>
      </c>
      <c r="C22" s="204" t="s">
        <v>149</v>
      </c>
      <c r="D22" s="121" t="s">
        <v>150</v>
      </c>
    </row>
    <row r="23" spans="1:4" ht="56.25" x14ac:dyDescent="0.3">
      <c r="A23" s="202"/>
      <c r="B23" s="205"/>
      <c r="C23" s="205"/>
      <c r="D23" s="121" t="s">
        <v>151</v>
      </c>
    </row>
    <row r="24" spans="1:4" ht="37.5" x14ac:dyDescent="0.3">
      <c r="A24" s="202"/>
      <c r="B24" s="205"/>
      <c r="C24" s="205"/>
      <c r="D24" s="121" t="s">
        <v>152</v>
      </c>
    </row>
    <row r="25" spans="1:4" ht="37.5" x14ac:dyDescent="0.3">
      <c r="A25" s="203"/>
      <c r="B25" s="206"/>
      <c r="C25" s="206"/>
      <c r="D25" s="121" t="s">
        <v>153</v>
      </c>
    </row>
    <row r="26" spans="1:4" ht="18.75" x14ac:dyDescent="0.3">
      <c r="A26" s="204" t="s">
        <v>154</v>
      </c>
      <c r="B26" s="190" t="s">
        <v>155</v>
      </c>
      <c r="C26" s="191"/>
      <c r="D26" s="192"/>
    </row>
    <row r="27" spans="1:4" ht="18.75" x14ac:dyDescent="0.3">
      <c r="A27" s="206"/>
      <c r="B27" s="212" t="s">
        <v>146</v>
      </c>
      <c r="C27" s="213"/>
      <c r="D27" s="214"/>
    </row>
    <row r="28" spans="1:4" ht="18.75" x14ac:dyDescent="0.3">
      <c r="A28" s="193" t="s">
        <v>117</v>
      </c>
      <c r="B28" s="194"/>
      <c r="C28" s="195"/>
      <c r="D28" s="88" t="s">
        <v>118</v>
      </c>
    </row>
    <row r="29" spans="1:4" ht="56.25" x14ac:dyDescent="0.3">
      <c r="A29" s="133" t="s">
        <v>156</v>
      </c>
      <c r="B29" s="87" t="s">
        <v>157</v>
      </c>
      <c r="C29" s="87" t="s">
        <v>158</v>
      </c>
      <c r="D29" s="121" t="s">
        <v>159</v>
      </c>
    </row>
    <row r="30" spans="1:4" ht="28.5" customHeight="1" x14ac:dyDescent="0.3">
      <c r="A30" s="201" t="s">
        <v>160</v>
      </c>
      <c r="B30" s="204" t="s">
        <v>161</v>
      </c>
      <c r="C30" s="204" t="s">
        <v>162</v>
      </c>
      <c r="D30" s="121" t="s">
        <v>163</v>
      </c>
    </row>
    <row r="31" spans="1:4" ht="28.5" customHeight="1" x14ac:dyDescent="0.3">
      <c r="A31" s="203"/>
      <c r="B31" s="206"/>
      <c r="C31" s="206"/>
      <c r="D31" s="122" t="s">
        <v>164</v>
      </c>
    </row>
    <row r="32" spans="1:4" ht="18.75" x14ac:dyDescent="0.3">
      <c r="A32" s="204" t="s">
        <v>165</v>
      </c>
      <c r="B32" s="190" t="s">
        <v>166</v>
      </c>
      <c r="C32" s="191"/>
      <c r="D32" s="192"/>
    </row>
    <row r="33" spans="1:4" ht="18.75" x14ac:dyDescent="0.3">
      <c r="A33" s="206"/>
      <c r="B33" s="212" t="s">
        <v>146</v>
      </c>
      <c r="C33" s="213"/>
      <c r="D33" s="214"/>
    </row>
    <row r="34" spans="1:4" ht="18.75" x14ac:dyDescent="0.3">
      <c r="A34" s="193" t="s">
        <v>117</v>
      </c>
      <c r="B34" s="194"/>
      <c r="C34" s="195"/>
      <c r="D34" s="88" t="s">
        <v>118</v>
      </c>
    </row>
    <row r="35" spans="1:4" ht="38.25" customHeight="1" x14ac:dyDescent="0.3">
      <c r="A35" s="201" t="s">
        <v>167</v>
      </c>
      <c r="B35" s="204" t="s">
        <v>168</v>
      </c>
      <c r="C35" s="204" t="s">
        <v>169</v>
      </c>
      <c r="D35" s="121" t="s">
        <v>170</v>
      </c>
    </row>
    <row r="36" spans="1:4" ht="37.5" customHeight="1" x14ac:dyDescent="0.3">
      <c r="A36" s="202"/>
      <c r="B36" s="205"/>
      <c r="C36" s="205"/>
      <c r="D36" s="121" t="s">
        <v>171</v>
      </c>
    </row>
    <row r="37" spans="1:4" ht="36.75" customHeight="1" x14ac:dyDescent="0.3">
      <c r="A37" s="203"/>
      <c r="B37" s="206"/>
      <c r="C37" s="206"/>
      <c r="D37" s="134" t="s">
        <v>172</v>
      </c>
    </row>
    <row r="38" spans="1:4" ht="18.75" x14ac:dyDescent="0.3">
      <c r="A38" s="135" t="s">
        <v>173</v>
      </c>
      <c r="B38" s="190" t="s">
        <v>174</v>
      </c>
      <c r="C38" s="191"/>
      <c r="D38" s="192"/>
    </row>
    <row r="39" spans="1:4" ht="18.75" x14ac:dyDescent="0.3">
      <c r="A39" s="193" t="s">
        <v>117</v>
      </c>
      <c r="B39" s="194"/>
      <c r="C39" s="195"/>
      <c r="D39" s="88" t="s">
        <v>175</v>
      </c>
    </row>
    <row r="40" spans="1:4" ht="73.5" customHeight="1" x14ac:dyDescent="0.3">
      <c r="A40" s="133" t="s">
        <v>176</v>
      </c>
      <c r="B40" s="135" t="s">
        <v>177</v>
      </c>
      <c r="C40" s="135" t="s">
        <v>178</v>
      </c>
      <c r="D40" s="134" t="s">
        <v>179</v>
      </c>
    </row>
    <row r="41" spans="1:4" ht="18.75" x14ac:dyDescent="0.3">
      <c r="A41" s="135" t="s">
        <v>180</v>
      </c>
      <c r="B41" s="190" t="s">
        <v>181</v>
      </c>
      <c r="C41" s="191"/>
      <c r="D41" s="192"/>
    </row>
    <row r="42" spans="1:4" ht="18.75" x14ac:dyDescent="0.3">
      <c r="A42" s="193" t="s">
        <v>117</v>
      </c>
      <c r="B42" s="194"/>
      <c r="C42" s="195"/>
      <c r="D42" s="88" t="s">
        <v>175</v>
      </c>
    </row>
    <row r="43" spans="1:4" ht="112.5" x14ac:dyDescent="0.3">
      <c r="A43" s="133" t="s">
        <v>182</v>
      </c>
      <c r="B43" s="135" t="s">
        <v>183</v>
      </c>
      <c r="C43" s="135" t="s">
        <v>184</v>
      </c>
      <c r="D43" s="134" t="s">
        <v>185</v>
      </c>
    </row>
    <row r="44" spans="1:4" ht="18.75" x14ac:dyDescent="0.3">
      <c r="A44" s="135" t="s">
        <v>186</v>
      </c>
      <c r="B44" s="190" t="s">
        <v>187</v>
      </c>
      <c r="C44" s="191"/>
      <c r="D44" s="192"/>
    </row>
    <row r="45" spans="1:4" ht="34.5" customHeight="1" x14ac:dyDescent="0.3">
      <c r="A45" s="193" t="s">
        <v>117</v>
      </c>
      <c r="B45" s="194"/>
      <c r="C45" s="195"/>
      <c r="D45" s="88" t="s">
        <v>175</v>
      </c>
    </row>
    <row r="46" spans="1:4" ht="18.75" x14ac:dyDescent="0.3">
      <c r="A46" s="201" t="s">
        <v>188</v>
      </c>
      <c r="B46" s="204" t="s">
        <v>189</v>
      </c>
      <c r="C46" s="204" t="s">
        <v>190</v>
      </c>
      <c r="D46" s="122" t="s">
        <v>191</v>
      </c>
    </row>
    <row r="47" spans="1:4" ht="18.75" x14ac:dyDescent="0.3">
      <c r="A47" s="202"/>
      <c r="B47" s="205"/>
      <c r="C47" s="205"/>
      <c r="D47" s="122" t="s">
        <v>192</v>
      </c>
    </row>
    <row r="48" spans="1:4" ht="18.75" x14ac:dyDescent="0.3">
      <c r="A48" s="202"/>
      <c r="B48" s="205"/>
      <c r="C48" s="205"/>
      <c r="D48" s="122" t="s">
        <v>193</v>
      </c>
    </row>
    <row r="49" spans="1:4" ht="18.75" x14ac:dyDescent="0.3">
      <c r="A49" s="135" t="s">
        <v>194</v>
      </c>
      <c r="B49" s="190" t="s">
        <v>195</v>
      </c>
      <c r="C49" s="191"/>
      <c r="D49" s="192"/>
    </row>
    <row r="50" spans="1:4" ht="18.75" x14ac:dyDescent="0.3">
      <c r="A50" s="193" t="s">
        <v>117</v>
      </c>
      <c r="B50" s="194"/>
      <c r="C50" s="195"/>
      <c r="D50" s="88" t="s">
        <v>175</v>
      </c>
    </row>
    <row r="51" spans="1:4" ht="18.75" x14ac:dyDescent="0.3">
      <c r="A51" s="221" t="s">
        <v>196</v>
      </c>
      <c r="B51" s="204" t="s">
        <v>197</v>
      </c>
      <c r="C51" s="204" t="s">
        <v>198</v>
      </c>
      <c r="D51" s="136" t="s">
        <v>179</v>
      </c>
    </row>
    <row r="52" spans="1:4" ht="18.75" x14ac:dyDescent="0.3">
      <c r="A52" s="223"/>
      <c r="B52" s="206"/>
      <c r="C52" s="206"/>
      <c r="D52" s="136" t="s">
        <v>199</v>
      </c>
    </row>
    <row r="53" spans="1:4" ht="18.75" x14ac:dyDescent="0.3">
      <c r="A53" s="197" t="s">
        <v>200</v>
      </c>
      <c r="B53" s="197"/>
      <c r="C53" s="197"/>
      <c r="D53" s="197"/>
    </row>
    <row r="54" spans="1:4" ht="18.75" x14ac:dyDescent="0.3">
      <c r="A54" s="204" t="s">
        <v>201</v>
      </c>
      <c r="B54" s="190" t="s">
        <v>202</v>
      </c>
      <c r="C54" s="191"/>
      <c r="D54" s="192"/>
    </row>
    <row r="55" spans="1:4" ht="18.75" x14ac:dyDescent="0.3">
      <c r="A55" s="206"/>
      <c r="B55" s="212" t="s">
        <v>146</v>
      </c>
      <c r="C55" s="213"/>
      <c r="D55" s="214"/>
    </row>
    <row r="56" spans="1:4" ht="18.75" x14ac:dyDescent="0.3">
      <c r="A56" s="193" t="s">
        <v>117</v>
      </c>
      <c r="B56" s="194"/>
      <c r="C56" s="195"/>
      <c r="D56" s="88" t="s">
        <v>203</v>
      </c>
    </row>
    <row r="57" spans="1:4" ht="18.75" x14ac:dyDescent="0.3">
      <c r="A57" s="221" t="s">
        <v>204</v>
      </c>
      <c r="B57" s="204" t="s">
        <v>205</v>
      </c>
      <c r="C57" s="204" t="s">
        <v>206</v>
      </c>
      <c r="D57" s="126" t="s">
        <v>207</v>
      </c>
    </row>
    <row r="58" spans="1:4" ht="18.75" x14ac:dyDescent="0.3">
      <c r="A58" s="222"/>
      <c r="B58" s="205"/>
      <c r="C58" s="205"/>
      <c r="D58" s="126" t="s">
        <v>208</v>
      </c>
    </row>
    <row r="59" spans="1:4" ht="18.75" x14ac:dyDescent="0.3">
      <c r="A59" s="222"/>
      <c r="B59" s="205"/>
      <c r="C59" s="205"/>
      <c r="D59" s="126" t="s">
        <v>209</v>
      </c>
    </row>
    <row r="60" spans="1:4" ht="75" x14ac:dyDescent="0.3">
      <c r="A60" s="222"/>
      <c r="B60" s="205"/>
      <c r="C60" s="205"/>
      <c r="D60" s="136" t="s">
        <v>210</v>
      </c>
    </row>
    <row r="61" spans="1:4" ht="93.75" x14ac:dyDescent="0.3">
      <c r="A61" s="222"/>
      <c r="B61" s="205"/>
      <c r="C61" s="205"/>
      <c r="D61" s="126" t="s">
        <v>211</v>
      </c>
    </row>
    <row r="62" spans="1:4" ht="56.25" x14ac:dyDescent="0.3">
      <c r="A62" s="223"/>
      <c r="B62" s="206"/>
      <c r="C62" s="206"/>
      <c r="D62" s="136" t="s">
        <v>212</v>
      </c>
    </row>
    <row r="63" spans="1:4" ht="18.75" x14ac:dyDescent="0.3">
      <c r="A63" s="204" t="s">
        <v>213</v>
      </c>
      <c r="B63" s="190" t="s">
        <v>214</v>
      </c>
      <c r="C63" s="191"/>
      <c r="D63" s="192"/>
    </row>
    <row r="64" spans="1:4" ht="18.75" x14ac:dyDescent="0.3">
      <c r="A64" s="206"/>
      <c r="B64" s="212" t="s">
        <v>146</v>
      </c>
      <c r="C64" s="213"/>
      <c r="D64" s="214"/>
    </row>
    <row r="65" spans="1:4" ht="18.75" x14ac:dyDescent="0.3">
      <c r="A65" s="193" t="s">
        <v>117</v>
      </c>
      <c r="B65" s="194"/>
      <c r="C65" s="195"/>
      <c r="D65" s="88" t="s">
        <v>118</v>
      </c>
    </row>
    <row r="66" spans="1:4" ht="56.25" x14ac:dyDescent="0.3">
      <c r="A66" s="201" t="s">
        <v>215</v>
      </c>
      <c r="B66" s="204" t="s">
        <v>216</v>
      </c>
      <c r="C66" s="204" t="s">
        <v>217</v>
      </c>
      <c r="D66" s="126" t="s">
        <v>218</v>
      </c>
    </row>
    <row r="67" spans="1:4" ht="56.25" x14ac:dyDescent="0.3">
      <c r="A67" s="202"/>
      <c r="B67" s="205"/>
      <c r="C67" s="205"/>
      <c r="D67" s="136" t="s">
        <v>219</v>
      </c>
    </row>
    <row r="68" spans="1:4" ht="37.5" x14ac:dyDescent="0.3">
      <c r="A68" s="202"/>
      <c r="B68" s="205"/>
      <c r="C68" s="205"/>
      <c r="D68" s="126" t="s">
        <v>220</v>
      </c>
    </row>
    <row r="69" spans="1:4" ht="18.75" x14ac:dyDescent="0.3">
      <c r="A69" s="203"/>
      <c r="B69" s="206"/>
      <c r="C69" s="206"/>
      <c r="D69" s="136" t="s">
        <v>221</v>
      </c>
    </row>
    <row r="70" spans="1:4" ht="18.75" x14ac:dyDescent="0.3">
      <c r="A70" s="204" t="s">
        <v>222</v>
      </c>
      <c r="B70" s="190" t="s">
        <v>223</v>
      </c>
      <c r="C70" s="191"/>
      <c r="D70" s="192"/>
    </row>
    <row r="71" spans="1:4" ht="18.75" x14ac:dyDescent="0.3">
      <c r="A71" s="206"/>
      <c r="B71" s="212" t="s">
        <v>146</v>
      </c>
      <c r="C71" s="213"/>
      <c r="D71" s="214"/>
    </row>
    <row r="72" spans="1:4" ht="18.75" x14ac:dyDescent="0.3">
      <c r="A72" s="193" t="s">
        <v>117</v>
      </c>
      <c r="B72" s="194"/>
      <c r="C72" s="195"/>
      <c r="D72" s="88" t="s">
        <v>118</v>
      </c>
    </row>
    <row r="73" spans="1:4" ht="18.75" x14ac:dyDescent="0.3">
      <c r="A73" s="201" t="s">
        <v>224</v>
      </c>
      <c r="B73" s="204" t="s">
        <v>225</v>
      </c>
      <c r="C73" s="204" t="s">
        <v>226</v>
      </c>
      <c r="D73" s="136" t="s">
        <v>227</v>
      </c>
    </row>
    <row r="74" spans="1:4" ht="37.5" x14ac:dyDescent="0.3">
      <c r="A74" s="203"/>
      <c r="B74" s="206"/>
      <c r="C74" s="206"/>
      <c r="D74" s="126" t="s">
        <v>228</v>
      </c>
    </row>
    <row r="75" spans="1:4" ht="18.75" x14ac:dyDescent="0.3">
      <c r="A75" s="135" t="s">
        <v>229</v>
      </c>
      <c r="B75" s="190" t="s">
        <v>230</v>
      </c>
      <c r="C75" s="191"/>
      <c r="D75" s="192"/>
    </row>
    <row r="76" spans="1:4" ht="18.75" x14ac:dyDescent="0.3">
      <c r="A76" s="193" t="s">
        <v>117</v>
      </c>
      <c r="B76" s="194"/>
      <c r="C76" s="195"/>
      <c r="D76" s="88" t="s">
        <v>175</v>
      </c>
    </row>
    <row r="77" spans="1:4" ht="38.25" customHeight="1" x14ac:dyDescent="0.3">
      <c r="A77" s="133" t="s">
        <v>231</v>
      </c>
      <c r="B77" s="87" t="s">
        <v>232</v>
      </c>
      <c r="C77" s="87" t="s">
        <v>226</v>
      </c>
      <c r="D77" s="126" t="s">
        <v>233</v>
      </c>
    </row>
    <row r="78" spans="1:4" ht="18.75" x14ac:dyDescent="0.3">
      <c r="A78" s="135" t="s">
        <v>234</v>
      </c>
      <c r="B78" s="190" t="s">
        <v>235</v>
      </c>
      <c r="C78" s="191"/>
      <c r="D78" s="192"/>
    </row>
    <row r="79" spans="1:4" ht="18.75" x14ac:dyDescent="0.3">
      <c r="A79" s="193" t="s">
        <v>117</v>
      </c>
      <c r="B79" s="194"/>
      <c r="C79" s="195"/>
      <c r="D79" s="88" t="s">
        <v>175</v>
      </c>
    </row>
    <row r="80" spans="1:4" s="137" customFormat="1" ht="54" customHeight="1" x14ac:dyDescent="0.3">
      <c r="A80" s="218" t="s">
        <v>236</v>
      </c>
      <c r="B80" s="204" t="s">
        <v>237</v>
      </c>
      <c r="C80" s="220" t="s">
        <v>238</v>
      </c>
      <c r="D80" s="126" t="s">
        <v>179</v>
      </c>
    </row>
    <row r="81" spans="1:4" s="137" customFormat="1" ht="54" customHeight="1" x14ac:dyDescent="0.3">
      <c r="A81" s="219"/>
      <c r="B81" s="206"/>
      <c r="C81" s="217"/>
      <c r="D81" s="126" t="s">
        <v>239</v>
      </c>
    </row>
    <row r="82" spans="1:4" ht="18.75" x14ac:dyDescent="0.3">
      <c r="A82" s="135" t="s">
        <v>240</v>
      </c>
      <c r="B82" s="190" t="s">
        <v>241</v>
      </c>
      <c r="C82" s="191"/>
      <c r="D82" s="192"/>
    </row>
    <row r="83" spans="1:4" ht="18.75" x14ac:dyDescent="0.3">
      <c r="A83" s="193" t="s">
        <v>117</v>
      </c>
      <c r="B83" s="194"/>
      <c r="C83" s="195"/>
      <c r="D83" s="88" t="s">
        <v>175</v>
      </c>
    </row>
    <row r="84" spans="1:4" ht="18.75" x14ac:dyDescent="0.3">
      <c r="A84" s="201" t="s">
        <v>242</v>
      </c>
      <c r="B84" s="190" t="s">
        <v>243</v>
      </c>
      <c r="C84" s="197" t="s">
        <v>244</v>
      </c>
      <c r="D84" s="122" t="s">
        <v>233</v>
      </c>
    </row>
    <row r="85" spans="1:4" ht="18.75" x14ac:dyDescent="0.3">
      <c r="A85" s="203"/>
      <c r="B85" s="212"/>
      <c r="C85" s="197"/>
      <c r="D85" s="122" t="s">
        <v>239</v>
      </c>
    </row>
    <row r="86" spans="1:4" ht="18.75" x14ac:dyDescent="0.3">
      <c r="A86" s="135" t="s">
        <v>245</v>
      </c>
      <c r="B86" s="190" t="s">
        <v>246</v>
      </c>
      <c r="C86" s="191"/>
      <c r="D86" s="192"/>
    </row>
    <row r="87" spans="1:4" ht="18.75" x14ac:dyDescent="0.3">
      <c r="A87" s="193" t="s">
        <v>117</v>
      </c>
      <c r="B87" s="194"/>
      <c r="C87" s="195"/>
      <c r="D87" s="88" t="s">
        <v>175</v>
      </c>
    </row>
    <row r="88" spans="1:4" ht="18.75" x14ac:dyDescent="0.3">
      <c r="A88" s="201" t="s">
        <v>247</v>
      </c>
      <c r="B88" s="204" t="s">
        <v>248</v>
      </c>
      <c r="C88" s="204" t="s">
        <v>249</v>
      </c>
      <c r="D88" s="126" t="s">
        <v>179</v>
      </c>
    </row>
    <row r="89" spans="1:4" ht="18.75" x14ac:dyDescent="0.3">
      <c r="A89" s="202"/>
      <c r="B89" s="205"/>
      <c r="C89" s="205"/>
      <c r="D89" s="126" t="s">
        <v>199</v>
      </c>
    </row>
    <row r="90" spans="1:4" ht="18.75" x14ac:dyDescent="0.3">
      <c r="A90" s="202"/>
      <c r="B90" s="205"/>
      <c r="C90" s="205"/>
      <c r="D90" s="122" t="s">
        <v>233</v>
      </c>
    </row>
    <row r="91" spans="1:4" ht="18.75" x14ac:dyDescent="0.3">
      <c r="A91" s="202"/>
      <c r="B91" s="205"/>
      <c r="C91" s="205"/>
      <c r="D91" s="122" t="s">
        <v>239</v>
      </c>
    </row>
    <row r="92" spans="1:4" ht="18.75" x14ac:dyDescent="0.3">
      <c r="A92" s="203"/>
      <c r="B92" s="206"/>
      <c r="C92" s="206"/>
      <c r="D92" s="122" t="s">
        <v>250</v>
      </c>
    </row>
    <row r="93" spans="1:4" ht="18.75" x14ac:dyDescent="0.3">
      <c r="A93" s="135" t="s">
        <v>251</v>
      </c>
      <c r="B93" s="190" t="s">
        <v>252</v>
      </c>
      <c r="C93" s="191"/>
      <c r="D93" s="192"/>
    </row>
    <row r="94" spans="1:4" ht="18.75" x14ac:dyDescent="0.3">
      <c r="A94" s="193" t="s">
        <v>117</v>
      </c>
      <c r="B94" s="194"/>
      <c r="C94" s="195"/>
      <c r="D94" s="88" t="s">
        <v>175</v>
      </c>
    </row>
    <row r="95" spans="1:4" ht="18.75" x14ac:dyDescent="0.3">
      <c r="A95" s="201" t="s">
        <v>253</v>
      </c>
      <c r="B95" s="204" t="s">
        <v>254</v>
      </c>
      <c r="C95" s="204" t="s">
        <v>255</v>
      </c>
      <c r="D95" s="122" t="s">
        <v>256</v>
      </c>
    </row>
    <row r="96" spans="1:4" ht="18.75" x14ac:dyDescent="0.3">
      <c r="A96" s="203"/>
      <c r="B96" s="206"/>
      <c r="C96" s="206"/>
      <c r="D96" s="122" t="s">
        <v>257</v>
      </c>
    </row>
    <row r="97" spans="1:4" ht="58.5" customHeight="1" x14ac:dyDescent="0.3">
      <c r="A97" s="201" t="s">
        <v>258</v>
      </c>
      <c r="B97" s="204" t="s">
        <v>259</v>
      </c>
      <c r="C97" s="217" t="s">
        <v>260</v>
      </c>
      <c r="D97" s="122" t="s">
        <v>179</v>
      </c>
    </row>
    <row r="98" spans="1:4" ht="58.5" customHeight="1" x14ac:dyDescent="0.3">
      <c r="A98" s="202"/>
      <c r="B98" s="205"/>
      <c r="C98" s="217"/>
      <c r="D98" s="122" t="s">
        <v>199</v>
      </c>
    </row>
    <row r="99" spans="1:4" ht="58.5" customHeight="1" x14ac:dyDescent="0.3">
      <c r="A99" s="202"/>
      <c r="B99" s="205"/>
      <c r="C99" s="217"/>
      <c r="D99" s="122" t="s">
        <v>233</v>
      </c>
    </row>
    <row r="100" spans="1:4" ht="18.75" x14ac:dyDescent="0.3">
      <c r="A100" s="196" t="s">
        <v>261</v>
      </c>
      <c r="B100" s="196"/>
      <c r="C100" s="196"/>
      <c r="D100" s="196"/>
    </row>
    <row r="101" spans="1:4" ht="18.75" x14ac:dyDescent="0.3">
      <c r="A101" s="204" t="s">
        <v>262</v>
      </c>
      <c r="B101" s="190" t="s">
        <v>263</v>
      </c>
      <c r="C101" s="191"/>
      <c r="D101" s="192"/>
    </row>
    <row r="102" spans="1:4" ht="18.75" x14ac:dyDescent="0.3">
      <c r="A102" s="206"/>
      <c r="B102" s="212" t="s">
        <v>146</v>
      </c>
      <c r="C102" s="213"/>
      <c r="D102" s="214"/>
    </row>
    <row r="103" spans="1:4" ht="18.75" x14ac:dyDescent="0.3">
      <c r="A103" s="193" t="s">
        <v>117</v>
      </c>
      <c r="B103" s="194"/>
      <c r="C103" s="195"/>
      <c r="D103" s="88" t="s">
        <v>118</v>
      </c>
    </row>
    <row r="104" spans="1:4" ht="56.25" x14ac:dyDescent="0.3">
      <c r="A104" s="201" t="s">
        <v>264</v>
      </c>
      <c r="B104" s="204" t="s">
        <v>265</v>
      </c>
      <c r="C104" s="204" t="s">
        <v>266</v>
      </c>
      <c r="D104" s="136" t="s">
        <v>267</v>
      </c>
    </row>
    <row r="105" spans="1:4" ht="56.25" x14ac:dyDescent="0.3">
      <c r="A105" s="202"/>
      <c r="B105" s="205"/>
      <c r="C105" s="205"/>
      <c r="D105" s="136" t="s">
        <v>268</v>
      </c>
    </row>
    <row r="106" spans="1:4" ht="37.5" x14ac:dyDescent="0.3">
      <c r="A106" s="202"/>
      <c r="B106" s="205"/>
      <c r="C106" s="205"/>
      <c r="D106" s="126" t="s">
        <v>269</v>
      </c>
    </row>
    <row r="107" spans="1:4" ht="37.5" x14ac:dyDescent="0.3">
      <c r="A107" s="202"/>
      <c r="B107" s="205"/>
      <c r="C107" s="205"/>
      <c r="D107" s="126" t="s">
        <v>270</v>
      </c>
    </row>
    <row r="108" spans="1:4" ht="37.5" x14ac:dyDescent="0.3">
      <c r="A108" s="202"/>
      <c r="B108" s="205"/>
      <c r="C108" s="205"/>
      <c r="D108" s="126" t="s">
        <v>271</v>
      </c>
    </row>
    <row r="109" spans="1:4" ht="18.75" x14ac:dyDescent="0.3">
      <c r="A109" s="203"/>
      <c r="B109" s="206"/>
      <c r="C109" s="206"/>
      <c r="D109" s="123" t="s">
        <v>272</v>
      </c>
    </row>
    <row r="110" spans="1:4" ht="18.75" x14ac:dyDescent="0.3">
      <c r="A110" s="201" t="s">
        <v>273</v>
      </c>
      <c r="B110" s="204" t="s">
        <v>274</v>
      </c>
      <c r="C110" s="204" t="s">
        <v>275</v>
      </c>
      <c r="D110" s="126" t="s">
        <v>276</v>
      </c>
    </row>
    <row r="111" spans="1:4" ht="18.75" x14ac:dyDescent="0.3">
      <c r="A111" s="202"/>
      <c r="B111" s="205"/>
      <c r="C111" s="205"/>
      <c r="D111" s="126" t="s">
        <v>277</v>
      </c>
    </row>
    <row r="112" spans="1:4" ht="18.75" x14ac:dyDescent="0.3">
      <c r="A112" s="202"/>
      <c r="B112" s="205"/>
      <c r="C112" s="205"/>
      <c r="D112" s="126" t="s">
        <v>278</v>
      </c>
    </row>
    <row r="113" spans="1:4" ht="18.75" x14ac:dyDescent="0.3">
      <c r="A113" s="203"/>
      <c r="B113" s="206"/>
      <c r="C113" s="206"/>
      <c r="D113" s="136" t="s">
        <v>279</v>
      </c>
    </row>
    <row r="114" spans="1:4" ht="37.5" customHeight="1" x14ac:dyDescent="0.3">
      <c r="A114" s="201" t="s">
        <v>280</v>
      </c>
      <c r="B114" s="204" t="s">
        <v>281</v>
      </c>
      <c r="C114" s="204" t="s">
        <v>282</v>
      </c>
      <c r="D114" s="126" t="s">
        <v>283</v>
      </c>
    </row>
    <row r="115" spans="1:4" ht="75" x14ac:dyDescent="0.3">
      <c r="A115" s="202"/>
      <c r="B115" s="205"/>
      <c r="C115" s="205"/>
      <c r="D115" s="126" t="s">
        <v>284</v>
      </c>
    </row>
    <row r="116" spans="1:4" ht="72" customHeight="1" x14ac:dyDescent="0.3">
      <c r="A116" s="203"/>
      <c r="B116" s="206"/>
      <c r="C116" s="206"/>
      <c r="D116" s="126" t="s">
        <v>285</v>
      </c>
    </row>
    <row r="117" spans="1:4" ht="18.75" x14ac:dyDescent="0.3">
      <c r="A117" s="135" t="s">
        <v>286</v>
      </c>
      <c r="B117" s="190" t="s">
        <v>287</v>
      </c>
      <c r="C117" s="191"/>
      <c r="D117" s="192"/>
    </row>
    <row r="118" spans="1:4" ht="18.75" x14ac:dyDescent="0.3">
      <c r="A118" s="193" t="s">
        <v>117</v>
      </c>
      <c r="B118" s="194"/>
      <c r="C118" s="195"/>
      <c r="D118" s="88" t="s">
        <v>175</v>
      </c>
    </row>
    <row r="119" spans="1:4" ht="53.25" customHeight="1" x14ac:dyDescent="0.3">
      <c r="A119" s="201" t="s">
        <v>288</v>
      </c>
      <c r="B119" s="215" t="s">
        <v>289</v>
      </c>
      <c r="C119" s="204" t="s">
        <v>290</v>
      </c>
      <c r="D119" s="123" t="s">
        <v>291</v>
      </c>
    </row>
    <row r="120" spans="1:4" ht="53.25" customHeight="1" x14ac:dyDescent="0.3">
      <c r="A120" s="203"/>
      <c r="B120" s="216"/>
      <c r="C120" s="206"/>
      <c r="D120" s="123" t="s">
        <v>279</v>
      </c>
    </row>
    <row r="121" spans="1:4" ht="62.25" customHeight="1" x14ac:dyDescent="0.3">
      <c r="A121" s="201" t="s">
        <v>292</v>
      </c>
      <c r="B121" s="204" t="s">
        <v>293</v>
      </c>
      <c r="C121" s="204" t="s">
        <v>2222</v>
      </c>
      <c r="D121" s="122" t="s">
        <v>233</v>
      </c>
    </row>
    <row r="122" spans="1:4" ht="18.75" x14ac:dyDescent="0.3">
      <c r="A122" s="203"/>
      <c r="B122" s="206"/>
      <c r="C122" s="206"/>
      <c r="D122" s="122" t="s">
        <v>239</v>
      </c>
    </row>
    <row r="123" spans="1:4" ht="18.75" x14ac:dyDescent="0.3">
      <c r="A123" s="135" t="s">
        <v>294</v>
      </c>
      <c r="B123" s="190" t="s">
        <v>295</v>
      </c>
      <c r="C123" s="191"/>
      <c r="D123" s="192"/>
    </row>
    <row r="124" spans="1:4" ht="18.75" x14ac:dyDescent="0.3">
      <c r="A124" s="193" t="s">
        <v>117</v>
      </c>
      <c r="B124" s="194"/>
      <c r="C124" s="195"/>
      <c r="D124" s="88" t="s">
        <v>175</v>
      </c>
    </row>
    <row r="125" spans="1:4" ht="28.5" customHeight="1" x14ac:dyDescent="0.3">
      <c r="A125" s="196" t="s">
        <v>296</v>
      </c>
      <c r="B125" s="197" t="s">
        <v>297</v>
      </c>
      <c r="C125" s="197" t="s">
        <v>298</v>
      </c>
      <c r="D125" s="122" t="s">
        <v>179</v>
      </c>
    </row>
    <row r="126" spans="1:4" ht="28.5" customHeight="1" x14ac:dyDescent="0.3">
      <c r="A126" s="196"/>
      <c r="B126" s="197"/>
      <c r="C126" s="197"/>
      <c r="D126" s="122" t="s">
        <v>233</v>
      </c>
    </row>
    <row r="127" spans="1:4" ht="28.5" customHeight="1" x14ac:dyDescent="0.3">
      <c r="A127" s="196"/>
      <c r="B127" s="197"/>
      <c r="C127" s="197"/>
      <c r="D127" s="122" t="s">
        <v>239</v>
      </c>
    </row>
    <row r="128" spans="1:4" ht="28.5" customHeight="1" x14ac:dyDescent="0.3">
      <c r="A128" s="196"/>
      <c r="B128" s="197"/>
      <c r="C128" s="197"/>
      <c r="D128" s="122" t="s">
        <v>250</v>
      </c>
    </row>
    <row r="129" spans="1:4" ht="75" x14ac:dyDescent="0.3">
      <c r="A129" s="133" t="s">
        <v>2239</v>
      </c>
      <c r="B129" s="87" t="s">
        <v>2252</v>
      </c>
      <c r="C129" s="87" t="s">
        <v>2253</v>
      </c>
      <c r="D129" s="122" t="s">
        <v>179</v>
      </c>
    </row>
    <row r="130" spans="1:4" ht="18.75" x14ac:dyDescent="0.3">
      <c r="A130" s="135" t="s">
        <v>299</v>
      </c>
      <c r="B130" s="190" t="s">
        <v>300</v>
      </c>
      <c r="C130" s="191"/>
      <c r="D130" s="192"/>
    </row>
    <row r="131" spans="1:4" ht="18.75" x14ac:dyDescent="0.3">
      <c r="A131" s="193" t="s">
        <v>117</v>
      </c>
      <c r="B131" s="194"/>
      <c r="C131" s="195"/>
      <c r="D131" s="88" t="s">
        <v>175</v>
      </c>
    </row>
    <row r="132" spans="1:4" ht="37.5" x14ac:dyDescent="0.3">
      <c r="A132" s="133" t="s">
        <v>301</v>
      </c>
      <c r="B132" s="87" t="s">
        <v>302</v>
      </c>
      <c r="C132" s="87" t="s">
        <v>303</v>
      </c>
      <c r="D132" s="122" t="s">
        <v>179</v>
      </c>
    </row>
    <row r="133" spans="1:4" ht="18.75" x14ac:dyDescent="0.3">
      <c r="A133" s="198" t="s">
        <v>304</v>
      </c>
      <c r="B133" s="199"/>
      <c r="C133" s="199"/>
      <c r="D133" s="200"/>
    </row>
    <row r="134" spans="1:4" ht="18.75" x14ac:dyDescent="0.3">
      <c r="A134" s="135" t="s">
        <v>305</v>
      </c>
      <c r="B134" s="190" t="s">
        <v>306</v>
      </c>
      <c r="C134" s="191"/>
      <c r="D134" s="192"/>
    </row>
    <row r="135" spans="1:4" ht="18.75" x14ac:dyDescent="0.3">
      <c r="A135" s="193" t="s">
        <v>117</v>
      </c>
      <c r="B135" s="194"/>
      <c r="C135" s="195"/>
      <c r="D135" s="88" t="s">
        <v>175</v>
      </c>
    </row>
    <row r="136" spans="1:4" ht="18.75" x14ac:dyDescent="0.3">
      <c r="A136" s="201" t="s">
        <v>307</v>
      </c>
      <c r="B136" s="197" t="s">
        <v>308</v>
      </c>
      <c r="C136" s="197" t="s">
        <v>309</v>
      </c>
      <c r="D136" s="122" t="s">
        <v>179</v>
      </c>
    </row>
    <row r="137" spans="1:4" ht="18.75" x14ac:dyDescent="0.3">
      <c r="A137" s="202"/>
      <c r="B137" s="197"/>
      <c r="C137" s="197"/>
      <c r="D137" s="122" t="s">
        <v>199</v>
      </c>
    </row>
    <row r="138" spans="1:4" ht="18.75" x14ac:dyDescent="0.3">
      <c r="A138" s="202"/>
      <c r="B138" s="197"/>
      <c r="C138" s="197"/>
      <c r="D138" s="122" t="s">
        <v>256</v>
      </c>
    </row>
    <row r="139" spans="1:4" ht="18.75" x14ac:dyDescent="0.3">
      <c r="A139" s="202"/>
      <c r="B139" s="197"/>
      <c r="C139" s="197"/>
      <c r="D139" s="122" t="s">
        <v>257</v>
      </c>
    </row>
    <row r="140" spans="1:4" ht="18.75" x14ac:dyDescent="0.3">
      <c r="A140" s="202"/>
      <c r="B140" s="197"/>
      <c r="C140" s="197"/>
      <c r="D140" s="122" t="s">
        <v>192</v>
      </c>
    </row>
    <row r="141" spans="1:4" ht="18.75" x14ac:dyDescent="0.3">
      <c r="A141" s="203"/>
      <c r="B141" s="197"/>
      <c r="C141" s="197"/>
      <c r="D141" s="138" t="s">
        <v>233</v>
      </c>
    </row>
    <row r="142" spans="1:4" ht="18.75" x14ac:dyDescent="0.3">
      <c r="A142" s="135" t="s">
        <v>310</v>
      </c>
      <c r="B142" s="190" t="s">
        <v>311</v>
      </c>
      <c r="C142" s="191"/>
      <c r="D142" s="192"/>
    </row>
    <row r="143" spans="1:4" ht="18.75" x14ac:dyDescent="0.3">
      <c r="A143" s="193" t="s">
        <v>117</v>
      </c>
      <c r="B143" s="194"/>
      <c r="C143" s="195"/>
      <c r="D143" s="88" t="s">
        <v>175</v>
      </c>
    </row>
    <row r="144" spans="1:4" ht="56.25" x14ac:dyDescent="0.3">
      <c r="A144" s="139" t="s">
        <v>312</v>
      </c>
      <c r="B144" s="87" t="s">
        <v>313</v>
      </c>
      <c r="C144" s="87" t="s">
        <v>314</v>
      </c>
      <c r="D144" s="122" t="s">
        <v>179</v>
      </c>
    </row>
    <row r="145" spans="1:4" ht="18.75" x14ac:dyDescent="0.3">
      <c r="A145" s="198" t="s">
        <v>315</v>
      </c>
      <c r="B145" s="199"/>
      <c r="C145" s="199"/>
      <c r="D145" s="200"/>
    </row>
    <row r="146" spans="1:4" ht="18.75" x14ac:dyDescent="0.3">
      <c r="A146" s="204" t="s">
        <v>316</v>
      </c>
      <c r="B146" s="190" t="s">
        <v>317</v>
      </c>
      <c r="C146" s="191"/>
      <c r="D146" s="192"/>
    </row>
    <row r="147" spans="1:4" ht="18.75" x14ac:dyDescent="0.3">
      <c r="A147" s="206"/>
      <c r="B147" s="212" t="s">
        <v>146</v>
      </c>
      <c r="C147" s="213"/>
      <c r="D147" s="214"/>
    </row>
    <row r="148" spans="1:4" ht="18.75" x14ac:dyDescent="0.3">
      <c r="A148" s="193" t="s">
        <v>117</v>
      </c>
      <c r="B148" s="194"/>
      <c r="C148" s="195"/>
      <c r="D148" s="88" t="s">
        <v>203</v>
      </c>
    </row>
    <row r="149" spans="1:4" ht="75" x14ac:dyDescent="0.3">
      <c r="A149" s="201" t="s">
        <v>318</v>
      </c>
      <c r="B149" s="204" t="s">
        <v>319</v>
      </c>
      <c r="C149" s="204" t="s">
        <v>320</v>
      </c>
      <c r="D149" s="136" t="s">
        <v>321</v>
      </c>
    </row>
    <row r="150" spans="1:4" ht="93.75" x14ac:dyDescent="0.3">
      <c r="A150" s="202"/>
      <c r="B150" s="205"/>
      <c r="C150" s="205"/>
      <c r="D150" s="126" t="s">
        <v>322</v>
      </c>
    </row>
    <row r="151" spans="1:4" ht="56.25" x14ac:dyDescent="0.3">
      <c r="A151" s="203"/>
      <c r="B151" s="206"/>
      <c r="C151" s="206"/>
      <c r="D151" s="126" t="s">
        <v>323</v>
      </c>
    </row>
    <row r="152" spans="1:4" ht="37.5" x14ac:dyDescent="0.3">
      <c r="A152" s="201" t="s">
        <v>324</v>
      </c>
      <c r="B152" s="204" t="s">
        <v>325</v>
      </c>
      <c r="C152" s="204" t="s">
        <v>326</v>
      </c>
      <c r="D152" s="121" t="s">
        <v>327</v>
      </c>
    </row>
    <row r="153" spans="1:4" ht="37.5" x14ac:dyDescent="0.3">
      <c r="A153" s="202"/>
      <c r="B153" s="205"/>
      <c r="C153" s="205"/>
      <c r="D153" s="121" t="s">
        <v>328</v>
      </c>
    </row>
    <row r="154" spans="1:4" ht="37.5" x14ac:dyDescent="0.3">
      <c r="A154" s="202"/>
      <c r="B154" s="205"/>
      <c r="C154" s="205"/>
      <c r="D154" s="140" t="s">
        <v>329</v>
      </c>
    </row>
    <row r="155" spans="1:4" ht="37.5" x14ac:dyDescent="0.3">
      <c r="A155" s="202"/>
      <c r="B155" s="205"/>
      <c r="C155" s="205"/>
      <c r="D155" s="136" t="s">
        <v>330</v>
      </c>
    </row>
    <row r="156" spans="1:4" ht="37.5" x14ac:dyDescent="0.3">
      <c r="A156" s="202"/>
      <c r="B156" s="205"/>
      <c r="C156" s="205"/>
      <c r="D156" s="136" t="s">
        <v>331</v>
      </c>
    </row>
    <row r="157" spans="1:4" ht="56.25" x14ac:dyDescent="0.3">
      <c r="A157" s="203"/>
      <c r="B157" s="206"/>
      <c r="C157" s="206"/>
      <c r="D157" s="136" t="s">
        <v>332</v>
      </c>
    </row>
    <row r="158" spans="1:4" ht="18.75" x14ac:dyDescent="0.3">
      <c r="A158" s="135" t="s">
        <v>333</v>
      </c>
      <c r="B158" s="190" t="s">
        <v>334</v>
      </c>
      <c r="C158" s="191"/>
      <c r="D158" s="192"/>
    </row>
    <row r="159" spans="1:4" ht="18.75" x14ac:dyDescent="0.3">
      <c r="A159" s="193" t="s">
        <v>117</v>
      </c>
      <c r="B159" s="194"/>
      <c r="C159" s="195"/>
      <c r="D159" s="88" t="s">
        <v>175</v>
      </c>
    </row>
    <row r="160" spans="1:4" ht="18.75" x14ac:dyDescent="0.3">
      <c r="A160" s="201" t="s">
        <v>335</v>
      </c>
      <c r="B160" s="204" t="s">
        <v>336</v>
      </c>
      <c r="C160" s="204" t="s">
        <v>337</v>
      </c>
      <c r="D160" s="122" t="s">
        <v>179</v>
      </c>
    </row>
    <row r="161" spans="1:4" ht="18.75" x14ac:dyDescent="0.3">
      <c r="A161" s="202"/>
      <c r="B161" s="205"/>
      <c r="C161" s="205"/>
      <c r="D161" s="122" t="s">
        <v>233</v>
      </c>
    </row>
    <row r="162" spans="1:4" ht="18.75" x14ac:dyDescent="0.3">
      <c r="A162" s="203"/>
      <c r="B162" s="206"/>
      <c r="C162" s="206"/>
      <c r="D162" s="122" t="s">
        <v>250</v>
      </c>
    </row>
    <row r="163" spans="1:4" ht="18.75" x14ac:dyDescent="0.3">
      <c r="A163" s="198" t="s">
        <v>338</v>
      </c>
      <c r="B163" s="199"/>
      <c r="C163" s="199"/>
      <c r="D163" s="200"/>
    </row>
    <row r="164" spans="1:4" ht="18.75" x14ac:dyDescent="0.3">
      <c r="A164" s="204" t="s">
        <v>339</v>
      </c>
      <c r="B164" s="190" t="s">
        <v>340</v>
      </c>
      <c r="C164" s="191"/>
      <c r="D164" s="192"/>
    </row>
    <row r="165" spans="1:4" ht="18.75" x14ac:dyDescent="0.3">
      <c r="A165" s="206"/>
      <c r="B165" s="212" t="s">
        <v>146</v>
      </c>
      <c r="C165" s="213"/>
      <c r="D165" s="214"/>
    </row>
    <row r="166" spans="1:4" ht="18.75" x14ac:dyDescent="0.3">
      <c r="A166" s="193" t="s">
        <v>117</v>
      </c>
      <c r="B166" s="194"/>
      <c r="C166" s="195"/>
      <c r="D166" s="88" t="s">
        <v>203</v>
      </c>
    </row>
    <row r="167" spans="1:4" ht="75" x14ac:dyDescent="0.3">
      <c r="A167" s="201" t="s">
        <v>341</v>
      </c>
      <c r="B167" s="204" t="s">
        <v>342</v>
      </c>
      <c r="C167" s="207" t="s">
        <v>343</v>
      </c>
      <c r="D167" s="136" t="s">
        <v>344</v>
      </c>
    </row>
    <row r="168" spans="1:4" ht="18.75" x14ac:dyDescent="0.3">
      <c r="A168" s="202"/>
      <c r="B168" s="205"/>
      <c r="C168" s="208"/>
      <c r="D168" s="136" t="s">
        <v>345</v>
      </c>
    </row>
    <row r="169" spans="1:4" ht="56.25" x14ac:dyDescent="0.3">
      <c r="A169" s="202"/>
      <c r="B169" s="205"/>
      <c r="C169" s="208"/>
      <c r="D169" s="136" t="s">
        <v>346</v>
      </c>
    </row>
    <row r="170" spans="1:4" ht="37.5" x14ac:dyDescent="0.3">
      <c r="A170" s="203"/>
      <c r="B170" s="206"/>
      <c r="C170" s="209"/>
      <c r="D170" s="136" t="s">
        <v>347</v>
      </c>
    </row>
    <row r="171" spans="1:4" ht="116.25" customHeight="1" x14ac:dyDescent="0.3">
      <c r="A171" s="201" t="s">
        <v>348</v>
      </c>
      <c r="B171" s="204" t="s">
        <v>349</v>
      </c>
      <c r="C171" s="210" t="s">
        <v>350</v>
      </c>
      <c r="D171" s="136" t="s">
        <v>351</v>
      </c>
    </row>
    <row r="172" spans="1:4" ht="127.5" customHeight="1" x14ac:dyDescent="0.3">
      <c r="A172" s="203"/>
      <c r="B172" s="206"/>
      <c r="C172" s="211"/>
      <c r="D172" s="136" t="s">
        <v>352</v>
      </c>
    </row>
    <row r="173" spans="1:4" ht="18.75" x14ac:dyDescent="0.3">
      <c r="A173" s="135" t="s">
        <v>353</v>
      </c>
      <c r="B173" s="190" t="s">
        <v>354</v>
      </c>
      <c r="C173" s="191"/>
      <c r="D173" s="192"/>
    </row>
    <row r="174" spans="1:4" ht="18.75" x14ac:dyDescent="0.3">
      <c r="A174" s="193" t="s">
        <v>117</v>
      </c>
      <c r="B174" s="194"/>
      <c r="C174" s="195"/>
      <c r="D174" s="88" t="s">
        <v>175</v>
      </c>
    </row>
    <row r="175" spans="1:4" ht="18.75" x14ac:dyDescent="0.3">
      <c r="A175" s="196" t="s">
        <v>355</v>
      </c>
      <c r="B175" s="197" t="s">
        <v>356</v>
      </c>
      <c r="C175" s="197" t="s">
        <v>357</v>
      </c>
      <c r="D175" s="122" t="s">
        <v>179</v>
      </c>
    </row>
    <row r="176" spans="1:4" ht="18.75" x14ac:dyDescent="0.3">
      <c r="A176" s="196"/>
      <c r="B176" s="197"/>
      <c r="C176" s="197"/>
      <c r="D176" s="122" t="s">
        <v>233</v>
      </c>
    </row>
    <row r="177" spans="1:4" ht="18.75" x14ac:dyDescent="0.3">
      <c r="A177" s="196"/>
      <c r="B177" s="197"/>
      <c r="C177" s="197"/>
      <c r="D177" s="122" t="s">
        <v>250</v>
      </c>
    </row>
    <row r="178" spans="1:4" ht="18.75" x14ac:dyDescent="0.3">
      <c r="A178" s="198" t="s">
        <v>2176</v>
      </c>
      <c r="B178" s="199"/>
      <c r="C178" s="199"/>
      <c r="D178" s="200"/>
    </row>
    <row r="179" spans="1:4" ht="18.75" x14ac:dyDescent="0.3">
      <c r="A179" s="135" t="s">
        <v>358</v>
      </c>
      <c r="B179" s="190" t="s">
        <v>359</v>
      </c>
      <c r="C179" s="191"/>
      <c r="D179" s="192"/>
    </row>
    <row r="180" spans="1:4" ht="18.75" x14ac:dyDescent="0.3">
      <c r="A180" s="193" t="s">
        <v>117</v>
      </c>
      <c r="B180" s="194"/>
      <c r="C180" s="195"/>
      <c r="D180" s="88" t="s">
        <v>175</v>
      </c>
    </row>
    <row r="181" spans="1:4" ht="18.75" x14ac:dyDescent="0.3">
      <c r="A181" s="196" t="s">
        <v>360</v>
      </c>
      <c r="B181" s="197" t="s">
        <v>361</v>
      </c>
      <c r="C181" s="197" t="s">
        <v>362</v>
      </c>
      <c r="D181" s="122" t="s">
        <v>233</v>
      </c>
    </row>
    <row r="182" spans="1:4" ht="18.75" x14ac:dyDescent="0.3">
      <c r="A182" s="196"/>
      <c r="B182" s="197"/>
      <c r="C182" s="197"/>
      <c r="D182" s="122" t="s">
        <v>250</v>
      </c>
    </row>
    <row r="183" spans="1:4" ht="18.75" x14ac:dyDescent="0.3">
      <c r="A183" s="135" t="s">
        <v>363</v>
      </c>
      <c r="B183" s="190" t="s">
        <v>364</v>
      </c>
      <c r="C183" s="191"/>
      <c r="D183" s="192"/>
    </row>
    <row r="184" spans="1:4" ht="18.75" x14ac:dyDescent="0.3">
      <c r="A184" s="193" t="s">
        <v>117</v>
      </c>
      <c r="B184" s="194"/>
      <c r="C184" s="195"/>
      <c r="D184" s="88" t="s">
        <v>175</v>
      </c>
    </row>
    <row r="185" spans="1:4" ht="37.5" x14ac:dyDescent="0.3">
      <c r="A185" s="133" t="s">
        <v>365</v>
      </c>
      <c r="B185" s="135" t="s">
        <v>366</v>
      </c>
      <c r="C185" s="135" t="s">
        <v>367</v>
      </c>
      <c r="D185" s="122" t="s">
        <v>233</v>
      </c>
    </row>
    <row r="186" spans="1:4" ht="18.75" x14ac:dyDescent="0.3">
      <c r="A186" s="135" t="s">
        <v>368</v>
      </c>
      <c r="B186" s="190" t="s">
        <v>369</v>
      </c>
      <c r="C186" s="191"/>
      <c r="D186" s="192"/>
    </row>
    <row r="187" spans="1:4" ht="18.75" x14ac:dyDescent="0.3">
      <c r="A187" s="193" t="s">
        <v>117</v>
      </c>
      <c r="B187" s="194"/>
      <c r="C187" s="195"/>
      <c r="D187" s="88" t="s">
        <v>175</v>
      </c>
    </row>
    <row r="188" spans="1:4" ht="30.75" customHeight="1" x14ac:dyDescent="0.3">
      <c r="A188" s="196" t="s">
        <v>370</v>
      </c>
      <c r="B188" s="197" t="s">
        <v>371</v>
      </c>
      <c r="C188" s="197" t="s">
        <v>372</v>
      </c>
      <c r="D188" s="122" t="s">
        <v>179</v>
      </c>
    </row>
    <row r="189" spans="1:4" ht="30.75" customHeight="1" x14ac:dyDescent="0.3">
      <c r="A189" s="196"/>
      <c r="B189" s="197"/>
      <c r="C189" s="197"/>
      <c r="D189" s="122" t="s">
        <v>191</v>
      </c>
    </row>
    <row r="190" spans="1:4" ht="30.75" customHeight="1" x14ac:dyDescent="0.3">
      <c r="A190" s="196"/>
      <c r="B190" s="197"/>
      <c r="C190" s="197"/>
      <c r="D190" s="122" t="s">
        <v>193</v>
      </c>
    </row>
    <row r="191" spans="1:4" ht="18.75" x14ac:dyDescent="0.3">
      <c r="A191" s="135" t="s">
        <v>373</v>
      </c>
      <c r="B191" s="190" t="s">
        <v>374</v>
      </c>
      <c r="C191" s="191"/>
      <c r="D191" s="192"/>
    </row>
    <row r="192" spans="1:4" ht="18.75" x14ac:dyDescent="0.3">
      <c r="A192" s="193" t="s">
        <v>117</v>
      </c>
      <c r="B192" s="194"/>
      <c r="C192" s="195"/>
      <c r="D192" s="88" t="s">
        <v>175</v>
      </c>
    </row>
    <row r="193" spans="1:4" ht="56.25" x14ac:dyDescent="0.3">
      <c r="A193" s="133" t="s">
        <v>375</v>
      </c>
      <c r="B193" s="87" t="s">
        <v>376</v>
      </c>
      <c r="C193" s="87" t="s">
        <v>377</v>
      </c>
      <c r="D193" s="122" t="s">
        <v>179</v>
      </c>
    </row>
  </sheetData>
  <mergeCells count="184">
    <mergeCell ref="A2:D2"/>
    <mergeCell ref="A5:D5"/>
    <mergeCell ref="A6:A7"/>
    <mergeCell ref="B6:D6"/>
    <mergeCell ref="B7:D7"/>
    <mergeCell ref="A8:C8"/>
    <mergeCell ref="A9:A10"/>
    <mergeCell ref="B9:B10"/>
    <mergeCell ref="C9:C10"/>
    <mergeCell ref="A12:A14"/>
    <mergeCell ref="B12:B14"/>
    <mergeCell ref="C12:C14"/>
    <mergeCell ref="A15:A16"/>
    <mergeCell ref="B15:B16"/>
    <mergeCell ref="C15:C16"/>
    <mergeCell ref="A17:A18"/>
    <mergeCell ref="B17:B18"/>
    <mergeCell ref="C17:C18"/>
    <mergeCell ref="A19:A20"/>
    <mergeCell ref="B19:D19"/>
    <mergeCell ref="B20:D20"/>
    <mergeCell ref="A21:C21"/>
    <mergeCell ref="A22:A25"/>
    <mergeCell ref="B22:B25"/>
    <mergeCell ref="C22:C25"/>
    <mergeCell ref="A26:A27"/>
    <mergeCell ref="B26:D26"/>
    <mergeCell ref="B27:D27"/>
    <mergeCell ref="A28:C28"/>
    <mergeCell ref="A30:A31"/>
    <mergeCell ref="B30:B31"/>
    <mergeCell ref="C30:C31"/>
    <mergeCell ref="A32:A33"/>
    <mergeCell ref="B32:D32"/>
    <mergeCell ref="B33:D33"/>
    <mergeCell ref="A34:C34"/>
    <mergeCell ref="A35:A37"/>
    <mergeCell ref="B35:B37"/>
    <mergeCell ref="C35:C37"/>
    <mergeCell ref="B38:D38"/>
    <mergeCell ref="A39:C39"/>
    <mergeCell ref="B41:D41"/>
    <mergeCell ref="A42:C42"/>
    <mergeCell ref="B44:D44"/>
    <mergeCell ref="A45:C45"/>
    <mergeCell ref="A46:A48"/>
    <mergeCell ref="B46:B48"/>
    <mergeCell ref="C46:C48"/>
    <mergeCell ref="B49:D49"/>
    <mergeCell ref="A50:C50"/>
    <mergeCell ref="A51:A52"/>
    <mergeCell ref="B51:B52"/>
    <mergeCell ref="C51:C52"/>
    <mergeCell ref="A53:D53"/>
    <mergeCell ref="A54:A55"/>
    <mergeCell ref="B54:D54"/>
    <mergeCell ref="B55:D55"/>
    <mergeCell ref="A56:C56"/>
    <mergeCell ref="A57:A62"/>
    <mergeCell ref="B57:B62"/>
    <mergeCell ref="C57:C62"/>
    <mergeCell ref="A63:A64"/>
    <mergeCell ref="B63:D63"/>
    <mergeCell ref="B64:D64"/>
    <mergeCell ref="A65:C65"/>
    <mergeCell ref="A66:A69"/>
    <mergeCell ref="B66:B69"/>
    <mergeCell ref="C66:C69"/>
    <mergeCell ref="A70:A71"/>
    <mergeCell ref="B70:D70"/>
    <mergeCell ref="B71:D71"/>
    <mergeCell ref="A72:C72"/>
    <mergeCell ref="A73:A74"/>
    <mergeCell ref="B73:B74"/>
    <mergeCell ref="C73:C74"/>
    <mergeCell ref="B75:D75"/>
    <mergeCell ref="A76:C76"/>
    <mergeCell ref="B78:D78"/>
    <mergeCell ref="A79:C79"/>
    <mergeCell ref="A80:A81"/>
    <mergeCell ref="B80:B81"/>
    <mergeCell ref="C80:C81"/>
    <mergeCell ref="B82:D82"/>
    <mergeCell ref="A83:C83"/>
    <mergeCell ref="A84:A85"/>
    <mergeCell ref="B84:B85"/>
    <mergeCell ref="C84:C85"/>
    <mergeCell ref="B86:D86"/>
    <mergeCell ref="A87:C87"/>
    <mergeCell ref="A88:A92"/>
    <mergeCell ref="B88:B92"/>
    <mergeCell ref="C88:C92"/>
    <mergeCell ref="B93:D93"/>
    <mergeCell ref="A94:C94"/>
    <mergeCell ref="A95:A96"/>
    <mergeCell ref="B95:B96"/>
    <mergeCell ref="C95:C96"/>
    <mergeCell ref="A97:A99"/>
    <mergeCell ref="B97:B99"/>
    <mergeCell ref="C97:C99"/>
    <mergeCell ref="A100:D100"/>
    <mergeCell ref="A101:A102"/>
    <mergeCell ref="B101:D101"/>
    <mergeCell ref="B102:D102"/>
    <mergeCell ref="A103:C103"/>
    <mergeCell ref="A104:A109"/>
    <mergeCell ref="B104:B109"/>
    <mergeCell ref="C104:C109"/>
    <mergeCell ref="A110:A113"/>
    <mergeCell ref="B110:B113"/>
    <mergeCell ref="C110:C113"/>
    <mergeCell ref="A114:A116"/>
    <mergeCell ref="B114:B116"/>
    <mergeCell ref="C114:C116"/>
    <mergeCell ref="B117:D117"/>
    <mergeCell ref="A118:C118"/>
    <mergeCell ref="A119:A120"/>
    <mergeCell ref="B119:B120"/>
    <mergeCell ref="C119:C120"/>
    <mergeCell ref="A121:A122"/>
    <mergeCell ref="B121:B122"/>
    <mergeCell ref="C121:C122"/>
    <mergeCell ref="B123:D123"/>
    <mergeCell ref="A124:C124"/>
    <mergeCell ref="A125:A128"/>
    <mergeCell ref="B125:B128"/>
    <mergeCell ref="C125:C128"/>
    <mergeCell ref="B130:D130"/>
    <mergeCell ref="A131:C131"/>
    <mergeCell ref="A133:D133"/>
    <mergeCell ref="B134:D134"/>
    <mergeCell ref="A135:C135"/>
    <mergeCell ref="A136:A141"/>
    <mergeCell ref="B136:B141"/>
    <mergeCell ref="C136:C141"/>
    <mergeCell ref="B142:D142"/>
    <mergeCell ref="A143:C143"/>
    <mergeCell ref="A145:D145"/>
    <mergeCell ref="A146:A147"/>
    <mergeCell ref="B146:D146"/>
    <mergeCell ref="B147:D147"/>
    <mergeCell ref="A148:C148"/>
    <mergeCell ref="A149:A151"/>
    <mergeCell ref="B149:B151"/>
    <mergeCell ref="C149:C151"/>
    <mergeCell ref="A152:A157"/>
    <mergeCell ref="B152:B157"/>
    <mergeCell ref="C152:C157"/>
    <mergeCell ref="B158:D158"/>
    <mergeCell ref="A159:C159"/>
    <mergeCell ref="A160:A162"/>
    <mergeCell ref="B160:B162"/>
    <mergeCell ref="C160:C162"/>
    <mergeCell ref="A163:D163"/>
    <mergeCell ref="A164:A165"/>
    <mergeCell ref="B164:D164"/>
    <mergeCell ref="B165:D165"/>
    <mergeCell ref="A166:C166"/>
    <mergeCell ref="A167:A170"/>
    <mergeCell ref="B167:B170"/>
    <mergeCell ref="C167:C170"/>
    <mergeCell ref="A171:A172"/>
    <mergeCell ref="B171:B172"/>
    <mergeCell ref="C171:C172"/>
    <mergeCell ref="B173:D173"/>
    <mergeCell ref="A174:C174"/>
    <mergeCell ref="A175:A177"/>
    <mergeCell ref="B175:B177"/>
    <mergeCell ref="C175:C177"/>
    <mergeCell ref="A178:D178"/>
    <mergeCell ref="B179:D179"/>
    <mergeCell ref="A180:C180"/>
    <mergeCell ref="A181:A182"/>
    <mergeCell ref="B181:B182"/>
    <mergeCell ref="C181:C182"/>
    <mergeCell ref="B183:D183"/>
    <mergeCell ref="A184:C184"/>
    <mergeCell ref="B186:D186"/>
    <mergeCell ref="A187:C187"/>
    <mergeCell ref="A188:A190"/>
    <mergeCell ref="B188:B190"/>
    <mergeCell ref="C188:C190"/>
    <mergeCell ref="B191:D191"/>
    <mergeCell ref="A192:C192"/>
  </mergeCells>
  <pageMargins left="0.25" right="0.25" top="0.75" bottom="0.75" header="0.3" footer="0.3"/>
  <pageSetup paperSize="9" scale="61" fitToHeight="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8"/>
  <sheetViews>
    <sheetView zoomScale="55" zoomScaleNormal="55" workbookViewId="0">
      <pane ySplit="4" topLeftCell="A96" activePane="bottomLeft" state="frozen"/>
      <selection pane="bottomLeft" sqref="A1:XFD1048576"/>
    </sheetView>
  </sheetViews>
  <sheetFormatPr defaultRowHeight="18.75" x14ac:dyDescent="0.25"/>
  <cols>
    <col min="1" max="1" width="6.85546875" style="141" customWidth="1"/>
    <col min="2" max="2" width="54.7109375" style="142" customWidth="1"/>
    <col min="3" max="3" width="88.28515625" style="142" customWidth="1"/>
    <col min="4" max="5" width="20.140625" style="142" customWidth="1"/>
    <col min="6" max="13" width="10.5703125" style="142" customWidth="1"/>
    <col min="14" max="14" width="35.140625" style="142" customWidth="1"/>
    <col min="15" max="16384" width="9.140625" style="142"/>
  </cols>
  <sheetData>
    <row r="1" spans="1:14" ht="118.5" customHeight="1" x14ac:dyDescent="0.25">
      <c r="N1" s="131" t="s">
        <v>378</v>
      </c>
    </row>
    <row r="2" spans="1:14" ht="28.5" customHeight="1" x14ac:dyDescent="0.25">
      <c r="A2" s="238" t="s">
        <v>379</v>
      </c>
      <c r="B2" s="239"/>
      <c r="C2" s="239"/>
      <c r="D2" s="238"/>
      <c r="E2" s="238"/>
      <c r="F2" s="238"/>
      <c r="G2" s="238"/>
      <c r="H2" s="238"/>
      <c r="I2" s="238"/>
      <c r="J2" s="238"/>
      <c r="K2" s="238"/>
      <c r="L2" s="238"/>
      <c r="M2" s="238"/>
      <c r="N2" s="238"/>
    </row>
    <row r="3" spans="1:14" ht="57.75" customHeight="1" x14ac:dyDescent="0.25">
      <c r="A3" s="240" t="s">
        <v>2</v>
      </c>
      <c r="B3" s="240" t="s">
        <v>380</v>
      </c>
      <c r="C3" s="240" t="s">
        <v>381</v>
      </c>
      <c r="D3" s="240" t="s">
        <v>382</v>
      </c>
      <c r="E3" s="240" t="s">
        <v>383</v>
      </c>
      <c r="F3" s="240" t="s">
        <v>384</v>
      </c>
      <c r="G3" s="240"/>
      <c r="H3" s="240"/>
      <c r="I3" s="240"/>
      <c r="J3" s="240"/>
      <c r="K3" s="240"/>
      <c r="L3" s="240"/>
      <c r="M3" s="240"/>
      <c r="N3" s="240" t="s">
        <v>385</v>
      </c>
    </row>
    <row r="4" spans="1:14" ht="42" customHeight="1" x14ac:dyDescent="0.25">
      <c r="A4" s="241"/>
      <c r="B4" s="241"/>
      <c r="C4" s="241"/>
      <c r="D4" s="241"/>
      <c r="E4" s="241"/>
      <c r="F4" s="143" t="s">
        <v>386</v>
      </c>
      <c r="G4" s="143" t="s">
        <v>387</v>
      </c>
      <c r="H4" s="143" t="s">
        <v>388</v>
      </c>
      <c r="I4" s="143" t="s">
        <v>389</v>
      </c>
      <c r="J4" s="143" t="s">
        <v>390</v>
      </c>
      <c r="K4" s="143" t="s">
        <v>391</v>
      </c>
      <c r="L4" s="143" t="s">
        <v>392</v>
      </c>
      <c r="M4" s="143" t="s">
        <v>393</v>
      </c>
      <c r="N4" s="241"/>
    </row>
    <row r="5" spans="1:14" s="141" customFormat="1" x14ac:dyDescent="0.25">
      <c r="A5" s="144">
        <v>1</v>
      </c>
      <c r="B5" s="144">
        <v>2</v>
      </c>
      <c r="C5" s="144">
        <v>3</v>
      </c>
      <c r="D5" s="144">
        <v>4</v>
      </c>
      <c r="E5" s="144">
        <v>5</v>
      </c>
      <c r="F5" s="144">
        <v>6</v>
      </c>
      <c r="G5" s="144">
        <v>7</v>
      </c>
      <c r="H5" s="144">
        <v>8</v>
      </c>
      <c r="I5" s="144">
        <v>9</v>
      </c>
      <c r="J5" s="144">
        <v>10</v>
      </c>
      <c r="K5" s="144">
        <v>11</v>
      </c>
      <c r="L5" s="144">
        <v>12</v>
      </c>
      <c r="M5" s="144">
        <v>13</v>
      </c>
      <c r="N5" s="144">
        <v>14</v>
      </c>
    </row>
    <row r="6" spans="1:14" ht="18" customHeight="1" x14ac:dyDescent="0.25">
      <c r="A6" s="236" t="s">
        <v>394</v>
      </c>
      <c r="B6" s="237"/>
      <c r="C6" s="237"/>
      <c r="D6" s="236"/>
      <c r="E6" s="236"/>
      <c r="F6" s="236"/>
      <c r="G6" s="236"/>
      <c r="H6" s="236"/>
      <c r="I6" s="236"/>
      <c r="J6" s="236"/>
      <c r="K6" s="236"/>
      <c r="L6" s="236"/>
      <c r="M6" s="236"/>
      <c r="N6" s="236"/>
    </row>
    <row r="7" spans="1:14" ht="18" customHeight="1" x14ac:dyDescent="0.25">
      <c r="A7" s="235" t="s">
        <v>395</v>
      </c>
      <c r="B7" s="228"/>
      <c r="C7" s="228"/>
      <c r="D7" s="235"/>
      <c r="E7" s="235"/>
      <c r="F7" s="235"/>
      <c r="G7" s="235"/>
      <c r="H7" s="235"/>
      <c r="I7" s="235"/>
      <c r="J7" s="235"/>
      <c r="K7" s="235"/>
      <c r="L7" s="235"/>
      <c r="M7" s="235"/>
      <c r="N7" s="235"/>
    </row>
    <row r="8" spans="1:14" ht="89.25" customHeight="1" x14ac:dyDescent="0.25">
      <c r="A8" s="145" t="s">
        <v>396</v>
      </c>
      <c r="B8" s="146" t="s">
        <v>1007</v>
      </c>
      <c r="C8" s="146" t="s">
        <v>397</v>
      </c>
      <c r="D8" s="147" t="s">
        <v>59</v>
      </c>
      <c r="E8" s="147">
        <v>0</v>
      </c>
      <c r="F8" s="147">
        <v>1</v>
      </c>
      <c r="G8" s="147" t="s">
        <v>16</v>
      </c>
      <c r="H8" s="147" t="s">
        <v>16</v>
      </c>
      <c r="I8" s="147" t="s">
        <v>16</v>
      </c>
      <c r="J8" s="147" t="s">
        <v>16</v>
      </c>
      <c r="K8" s="147" t="s">
        <v>16</v>
      </c>
      <c r="L8" s="147" t="s">
        <v>16</v>
      </c>
      <c r="M8" s="147" t="s">
        <v>16</v>
      </c>
      <c r="N8" s="147" t="s">
        <v>16</v>
      </c>
    </row>
    <row r="9" spans="1:14" ht="113.25" customHeight="1" x14ac:dyDescent="0.25">
      <c r="A9" s="145" t="s">
        <v>399</v>
      </c>
      <c r="B9" s="146" t="s">
        <v>1014</v>
      </c>
      <c r="C9" s="146" t="s">
        <v>397</v>
      </c>
      <c r="D9" s="147" t="s">
        <v>2107</v>
      </c>
      <c r="E9" s="147">
        <v>0</v>
      </c>
      <c r="F9" s="147">
        <v>171</v>
      </c>
      <c r="G9" s="147">
        <v>186</v>
      </c>
      <c r="H9" s="147" t="s">
        <v>16</v>
      </c>
      <c r="I9" s="147" t="s">
        <v>16</v>
      </c>
      <c r="J9" s="147" t="s">
        <v>16</v>
      </c>
      <c r="K9" s="147" t="s">
        <v>16</v>
      </c>
      <c r="L9" s="147" t="s">
        <v>16</v>
      </c>
      <c r="M9" s="147" t="s">
        <v>16</v>
      </c>
      <c r="N9" s="147" t="s">
        <v>16</v>
      </c>
    </row>
    <row r="10" spans="1:14" ht="19.5" customHeight="1" x14ac:dyDescent="0.25">
      <c r="A10" s="235" t="s">
        <v>400</v>
      </c>
      <c r="B10" s="228"/>
      <c r="C10" s="228"/>
      <c r="D10" s="235"/>
      <c r="E10" s="235"/>
      <c r="F10" s="235"/>
      <c r="G10" s="235"/>
      <c r="H10" s="235"/>
      <c r="I10" s="235"/>
      <c r="J10" s="235"/>
      <c r="K10" s="235"/>
      <c r="L10" s="235"/>
      <c r="M10" s="235"/>
      <c r="N10" s="235"/>
    </row>
    <row r="11" spans="1:14" ht="253.5" customHeight="1" x14ac:dyDescent="0.25">
      <c r="A11" s="148" t="s">
        <v>154</v>
      </c>
      <c r="B11" s="146" t="s">
        <v>2180</v>
      </c>
      <c r="C11" s="146" t="s">
        <v>2177</v>
      </c>
      <c r="D11" s="147" t="s">
        <v>28</v>
      </c>
      <c r="E11" s="147">
        <v>0</v>
      </c>
      <c r="F11" s="147">
        <v>37</v>
      </c>
      <c r="G11" s="147">
        <v>41</v>
      </c>
      <c r="H11" s="147" t="s">
        <v>16</v>
      </c>
      <c r="I11" s="147" t="s">
        <v>16</v>
      </c>
      <c r="J11" s="147" t="s">
        <v>16</v>
      </c>
      <c r="K11" s="147" t="s">
        <v>16</v>
      </c>
      <c r="L11" s="147" t="s">
        <v>16</v>
      </c>
      <c r="M11" s="147" t="s">
        <v>16</v>
      </c>
      <c r="N11" s="147" t="s">
        <v>16</v>
      </c>
    </row>
    <row r="12" spans="1:14" ht="43.5" customHeight="1" x14ac:dyDescent="0.25">
      <c r="A12" s="235" t="s">
        <v>2114</v>
      </c>
      <c r="B12" s="228"/>
      <c r="C12" s="228"/>
      <c r="D12" s="235"/>
      <c r="E12" s="235"/>
      <c r="F12" s="235"/>
      <c r="G12" s="235"/>
      <c r="H12" s="235"/>
      <c r="I12" s="235"/>
      <c r="J12" s="235"/>
      <c r="K12" s="235"/>
      <c r="L12" s="235"/>
      <c r="M12" s="235"/>
      <c r="N12" s="235"/>
    </row>
    <row r="13" spans="1:14" ht="169.5" customHeight="1" x14ac:dyDescent="0.25">
      <c r="A13" s="145" t="s">
        <v>401</v>
      </c>
      <c r="B13" s="146" t="s">
        <v>1021</v>
      </c>
      <c r="C13" s="146" t="s">
        <v>402</v>
      </c>
      <c r="D13" s="147" t="s">
        <v>403</v>
      </c>
      <c r="E13" s="147">
        <v>0</v>
      </c>
      <c r="F13" s="147">
        <v>37</v>
      </c>
      <c r="G13" s="147">
        <v>37</v>
      </c>
      <c r="H13" s="147" t="s">
        <v>16</v>
      </c>
      <c r="I13" s="147" t="s">
        <v>16</v>
      </c>
      <c r="J13" s="147" t="s">
        <v>16</v>
      </c>
      <c r="K13" s="147" t="s">
        <v>16</v>
      </c>
      <c r="L13" s="147" t="s">
        <v>16</v>
      </c>
      <c r="M13" s="147" t="s">
        <v>16</v>
      </c>
      <c r="N13" s="147" t="s">
        <v>16</v>
      </c>
    </row>
    <row r="14" spans="1:14" ht="214.5" customHeight="1" x14ac:dyDescent="0.25">
      <c r="A14" s="145" t="s">
        <v>173</v>
      </c>
      <c r="B14" s="146" t="s">
        <v>1025</v>
      </c>
      <c r="C14" s="146" t="s">
        <v>405</v>
      </c>
      <c r="D14" s="147" t="s">
        <v>2111</v>
      </c>
      <c r="E14" s="147">
        <v>0</v>
      </c>
      <c r="F14" s="147">
        <v>4</v>
      </c>
      <c r="G14" s="147">
        <v>4</v>
      </c>
      <c r="H14" s="147" t="s">
        <v>16</v>
      </c>
      <c r="I14" s="147" t="s">
        <v>16</v>
      </c>
      <c r="J14" s="147" t="s">
        <v>16</v>
      </c>
      <c r="K14" s="147" t="s">
        <v>16</v>
      </c>
      <c r="L14" s="147" t="s">
        <v>16</v>
      </c>
      <c r="M14" s="147" t="s">
        <v>16</v>
      </c>
      <c r="N14" s="147" t="s">
        <v>16</v>
      </c>
    </row>
    <row r="15" spans="1:14" ht="20.25" customHeight="1" x14ac:dyDescent="0.25">
      <c r="A15" s="235" t="s">
        <v>2115</v>
      </c>
      <c r="B15" s="228"/>
      <c r="C15" s="228"/>
      <c r="D15" s="235"/>
      <c r="E15" s="235"/>
      <c r="F15" s="235"/>
      <c r="G15" s="235"/>
      <c r="H15" s="235"/>
      <c r="I15" s="235"/>
      <c r="J15" s="235"/>
      <c r="K15" s="235"/>
      <c r="L15" s="235"/>
      <c r="M15" s="235"/>
      <c r="N15" s="235"/>
    </row>
    <row r="16" spans="1:14" ht="147.75" customHeight="1" x14ac:dyDescent="0.25">
      <c r="A16" s="145" t="s">
        <v>180</v>
      </c>
      <c r="B16" s="146" t="s">
        <v>1029</v>
      </c>
      <c r="C16" s="146" t="s">
        <v>406</v>
      </c>
      <c r="D16" s="147" t="s">
        <v>28</v>
      </c>
      <c r="E16" s="149">
        <v>0</v>
      </c>
      <c r="F16" s="149">
        <v>78</v>
      </c>
      <c r="G16" s="149">
        <v>100</v>
      </c>
      <c r="H16" s="147" t="s">
        <v>16</v>
      </c>
      <c r="I16" s="147" t="s">
        <v>16</v>
      </c>
      <c r="J16" s="147" t="s">
        <v>16</v>
      </c>
      <c r="K16" s="147" t="s">
        <v>16</v>
      </c>
      <c r="L16" s="147" t="s">
        <v>16</v>
      </c>
      <c r="M16" s="147" t="s">
        <v>16</v>
      </c>
      <c r="N16" s="147" t="s">
        <v>16</v>
      </c>
    </row>
    <row r="17" spans="1:14" ht="22.5" customHeight="1" x14ac:dyDescent="0.25">
      <c r="A17" s="235" t="s">
        <v>2116</v>
      </c>
      <c r="B17" s="228"/>
      <c r="C17" s="228"/>
      <c r="D17" s="235"/>
      <c r="E17" s="235"/>
      <c r="F17" s="235"/>
      <c r="G17" s="235"/>
      <c r="H17" s="235"/>
      <c r="I17" s="235"/>
      <c r="J17" s="235"/>
      <c r="K17" s="235"/>
      <c r="L17" s="235"/>
      <c r="M17" s="235"/>
      <c r="N17" s="235"/>
    </row>
    <row r="18" spans="1:14" ht="191.25" customHeight="1" x14ac:dyDescent="0.25">
      <c r="A18" s="148" t="s">
        <v>186</v>
      </c>
      <c r="B18" s="146" t="s">
        <v>1033</v>
      </c>
      <c r="C18" s="146" t="s">
        <v>407</v>
      </c>
      <c r="D18" s="147" t="s">
        <v>2107</v>
      </c>
      <c r="E18" s="147">
        <v>0</v>
      </c>
      <c r="F18" s="147">
        <v>1</v>
      </c>
      <c r="G18" s="147">
        <v>1</v>
      </c>
      <c r="H18" s="147" t="s">
        <v>16</v>
      </c>
      <c r="I18" s="147" t="s">
        <v>16</v>
      </c>
      <c r="J18" s="147" t="s">
        <v>16</v>
      </c>
      <c r="K18" s="147" t="s">
        <v>16</v>
      </c>
      <c r="L18" s="147" t="s">
        <v>16</v>
      </c>
      <c r="M18" s="147" t="s">
        <v>16</v>
      </c>
      <c r="N18" s="147" t="s">
        <v>16</v>
      </c>
    </row>
    <row r="19" spans="1:14" ht="219" customHeight="1" x14ac:dyDescent="0.25">
      <c r="A19" s="145" t="s">
        <v>194</v>
      </c>
      <c r="B19" s="146" t="s">
        <v>1039</v>
      </c>
      <c r="C19" s="146" t="s">
        <v>408</v>
      </c>
      <c r="D19" s="147" t="s">
        <v>28</v>
      </c>
      <c r="E19" s="149">
        <v>0</v>
      </c>
      <c r="F19" s="149">
        <v>100</v>
      </c>
      <c r="G19" s="149">
        <v>100</v>
      </c>
      <c r="H19" s="147" t="s">
        <v>16</v>
      </c>
      <c r="I19" s="147" t="s">
        <v>16</v>
      </c>
      <c r="J19" s="147" t="s">
        <v>16</v>
      </c>
      <c r="K19" s="147" t="s">
        <v>16</v>
      </c>
      <c r="L19" s="147" t="s">
        <v>16</v>
      </c>
      <c r="M19" s="147" t="s">
        <v>16</v>
      </c>
      <c r="N19" s="147" t="s">
        <v>16</v>
      </c>
    </row>
    <row r="20" spans="1:14" ht="175.5" customHeight="1" x14ac:dyDescent="0.25">
      <c r="A20" s="145" t="s">
        <v>201</v>
      </c>
      <c r="B20" s="146" t="s">
        <v>2183</v>
      </c>
      <c r="C20" s="146" t="s">
        <v>409</v>
      </c>
      <c r="D20" s="147" t="s">
        <v>28</v>
      </c>
      <c r="E20" s="149">
        <v>0</v>
      </c>
      <c r="F20" s="149">
        <v>100</v>
      </c>
      <c r="G20" s="150">
        <v>100</v>
      </c>
      <c r="H20" s="151" t="s">
        <v>16</v>
      </c>
      <c r="I20" s="151" t="s">
        <v>16</v>
      </c>
      <c r="J20" s="151" t="s">
        <v>16</v>
      </c>
      <c r="K20" s="151" t="s">
        <v>16</v>
      </c>
      <c r="L20" s="151" t="s">
        <v>16</v>
      </c>
      <c r="M20" s="151" t="s">
        <v>16</v>
      </c>
      <c r="N20" s="151" t="s">
        <v>16</v>
      </c>
    </row>
    <row r="21" spans="1:14" ht="21" customHeight="1" x14ac:dyDescent="0.25">
      <c r="A21" s="235" t="s">
        <v>145</v>
      </c>
      <c r="B21" s="228"/>
      <c r="C21" s="228"/>
      <c r="D21" s="235"/>
      <c r="E21" s="235"/>
      <c r="F21" s="235"/>
      <c r="G21" s="235"/>
      <c r="H21" s="235"/>
      <c r="I21" s="235"/>
      <c r="J21" s="235"/>
      <c r="K21" s="235"/>
      <c r="L21" s="235"/>
      <c r="M21" s="235"/>
      <c r="N21" s="235"/>
    </row>
    <row r="22" spans="1:14" ht="23.25" customHeight="1" x14ac:dyDescent="0.25">
      <c r="A22" s="235" t="s">
        <v>2122</v>
      </c>
      <c r="B22" s="228"/>
      <c r="C22" s="228"/>
      <c r="D22" s="235"/>
      <c r="E22" s="235"/>
      <c r="F22" s="235"/>
      <c r="G22" s="235"/>
      <c r="H22" s="235"/>
      <c r="I22" s="235"/>
      <c r="J22" s="235"/>
      <c r="K22" s="235"/>
      <c r="L22" s="235"/>
      <c r="M22" s="235"/>
      <c r="N22" s="235"/>
    </row>
    <row r="23" spans="1:14" ht="252" customHeight="1" x14ac:dyDescent="0.25">
      <c r="A23" s="145" t="s">
        <v>213</v>
      </c>
      <c r="B23" s="146" t="s">
        <v>1049</v>
      </c>
      <c r="C23" s="146" t="s">
        <v>411</v>
      </c>
      <c r="D23" s="147" t="s">
        <v>2107</v>
      </c>
      <c r="E23" s="147">
        <v>0</v>
      </c>
      <c r="F23" s="147">
        <v>199</v>
      </c>
      <c r="G23" s="147">
        <v>303</v>
      </c>
      <c r="H23" s="147" t="s">
        <v>16</v>
      </c>
      <c r="I23" s="147" t="s">
        <v>16</v>
      </c>
      <c r="J23" s="147" t="s">
        <v>16</v>
      </c>
      <c r="K23" s="147" t="s">
        <v>16</v>
      </c>
      <c r="L23" s="147" t="s">
        <v>16</v>
      </c>
      <c r="M23" s="147" t="s">
        <v>16</v>
      </c>
      <c r="N23" s="147" t="s">
        <v>16</v>
      </c>
    </row>
    <row r="24" spans="1:14" ht="162.75" customHeight="1" x14ac:dyDescent="0.25">
      <c r="A24" s="145" t="s">
        <v>222</v>
      </c>
      <c r="B24" s="146" t="s">
        <v>2178</v>
      </c>
      <c r="C24" s="146" t="s">
        <v>2179</v>
      </c>
      <c r="D24" s="147" t="s">
        <v>2107</v>
      </c>
      <c r="E24" s="147">
        <v>0</v>
      </c>
      <c r="F24" s="147">
        <v>1</v>
      </c>
      <c r="G24" s="147">
        <v>1</v>
      </c>
      <c r="H24" s="147" t="s">
        <v>16</v>
      </c>
      <c r="I24" s="147" t="s">
        <v>16</v>
      </c>
      <c r="J24" s="147" t="s">
        <v>16</v>
      </c>
      <c r="K24" s="147" t="s">
        <v>16</v>
      </c>
      <c r="L24" s="147" t="s">
        <v>16</v>
      </c>
      <c r="M24" s="147" t="s">
        <v>16</v>
      </c>
      <c r="N24" s="147" t="s">
        <v>16</v>
      </c>
    </row>
    <row r="25" spans="1:14" ht="136.5" customHeight="1" x14ac:dyDescent="0.25">
      <c r="A25" s="145" t="s">
        <v>229</v>
      </c>
      <c r="B25" s="146" t="s">
        <v>1058</v>
      </c>
      <c r="C25" s="146" t="s">
        <v>412</v>
      </c>
      <c r="D25" s="147" t="s">
        <v>2107</v>
      </c>
      <c r="E25" s="147">
        <v>0</v>
      </c>
      <c r="F25" s="147">
        <v>91</v>
      </c>
      <c r="G25" s="147">
        <v>121</v>
      </c>
      <c r="H25" s="147" t="s">
        <v>16</v>
      </c>
      <c r="I25" s="147" t="s">
        <v>16</v>
      </c>
      <c r="J25" s="147" t="s">
        <v>16</v>
      </c>
      <c r="K25" s="147" t="s">
        <v>16</v>
      </c>
      <c r="L25" s="147" t="s">
        <v>16</v>
      </c>
      <c r="M25" s="147" t="s">
        <v>16</v>
      </c>
      <c r="N25" s="147" t="s">
        <v>16</v>
      </c>
    </row>
    <row r="26" spans="1:14" ht="135.75" customHeight="1" x14ac:dyDescent="0.25">
      <c r="A26" s="145" t="s">
        <v>234</v>
      </c>
      <c r="B26" s="146" t="s">
        <v>1062</v>
      </c>
      <c r="C26" s="146" t="s">
        <v>414</v>
      </c>
      <c r="D26" s="147" t="s">
        <v>2107</v>
      </c>
      <c r="E26" s="147">
        <v>0</v>
      </c>
      <c r="F26" s="147">
        <v>190</v>
      </c>
      <c r="G26" s="147">
        <v>325</v>
      </c>
      <c r="H26" s="147" t="s">
        <v>16</v>
      </c>
      <c r="I26" s="147" t="s">
        <v>16</v>
      </c>
      <c r="J26" s="147" t="s">
        <v>16</v>
      </c>
      <c r="K26" s="147" t="s">
        <v>16</v>
      </c>
      <c r="L26" s="147" t="s">
        <v>16</v>
      </c>
      <c r="M26" s="147" t="s">
        <v>16</v>
      </c>
      <c r="N26" s="147" t="s">
        <v>16</v>
      </c>
    </row>
    <row r="27" spans="1:14" ht="229.5" customHeight="1" x14ac:dyDescent="0.25">
      <c r="A27" s="145" t="s">
        <v>240</v>
      </c>
      <c r="B27" s="146" t="s">
        <v>1066</v>
      </c>
      <c r="C27" s="146" t="s">
        <v>416</v>
      </c>
      <c r="D27" s="147" t="s">
        <v>2107</v>
      </c>
      <c r="E27" s="147">
        <v>0</v>
      </c>
      <c r="F27" s="147">
        <v>5329</v>
      </c>
      <c r="G27" s="147">
        <v>5434</v>
      </c>
      <c r="H27" s="147" t="s">
        <v>16</v>
      </c>
      <c r="I27" s="147" t="s">
        <v>16</v>
      </c>
      <c r="J27" s="147" t="s">
        <v>16</v>
      </c>
      <c r="K27" s="147" t="s">
        <v>16</v>
      </c>
      <c r="L27" s="147" t="s">
        <v>16</v>
      </c>
      <c r="M27" s="147" t="s">
        <v>16</v>
      </c>
      <c r="N27" s="147" t="s">
        <v>16</v>
      </c>
    </row>
    <row r="28" spans="1:14" ht="238.5" customHeight="1" x14ac:dyDescent="0.25">
      <c r="A28" s="145" t="s">
        <v>245</v>
      </c>
      <c r="B28" s="146" t="s">
        <v>2184</v>
      </c>
      <c r="C28" s="146" t="s">
        <v>418</v>
      </c>
      <c r="D28" s="147" t="s">
        <v>2107</v>
      </c>
      <c r="E28" s="147">
        <v>0</v>
      </c>
      <c r="F28" s="147">
        <v>36</v>
      </c>
      <c r="G28" s="147" t="s">
        <v>16</v>
      </c>
      <c r="H28" s="147" t="s">
        <v>16</v>
      </c>
      <c r="I28" s="147" t="s">
        <v>16</v>
      </c>
      <c r="J28" s="147" t="s">
        <v>16</v>
      </c>
      <c r="K28" s="147" t="s">
        <v>16</v>
      </c>
      <c r="L28" s="147" t="s">
        <v>16</v>
      </c>
      <c r="M28" s="147" t="s">
        <v>16</v>
      </c>
      <c r="N28" s="147" t="s">
        <v>16</v>
      </c>
    </row>
    <row r="29" spans="1:14" ht="21" customHeight="1" x14ac:dyDescent="0.25">
      <c r="A29" s="235" t="s">
        <v>155</v>
      </c>
      <c r="B29" s="228"/>
      <c r="C29" s="228"/>
      <c r="D29" s="235"/>
      <c r="E29" s="235"/>
      <c r="F29" s="235"/>
      <c r="G29" s="235"/>
      <c r="H29" s="235"/>
      <c r="I29" s="235"/>
      <c r="J29" s="235"/>
      <c r="K29" s="235"/>
      <c r="L29" s="235"/>
      <c r="M29" s="235"/>
      <c r="N29" s="235"/>
    </row>
    <row r="30" spans="1:14" ht="19.5" customHeight="1" x14ac:dyDescent="0.25">
      <c r="A30" s="235" t="s">
        <v>2123</v>
      </c>
      <c r="B30" s="228"/>
      <c r="C30" s="228"/>
      <c r="D30" s="235"/>
      <c r="E30" s="235"/>
      <c r="F30" s="235"/>
      <c r="G30" s="235"/>
      <c r="H30" s="235"/>
      <c r="I30" s="235"/>
      <c r="J30" s="235"/>
      <c r="K30" s="235"/>
      <c r="L30" s="235"/>
      <c r="M30" s="235"/>
      <c r="N30" s="235"/>
    </row>
    <row r="31" spans="1:14" ht="216" customHeight="1" x14ac:dyDescent="0.25">
      <c r="A31" s="145" t="s">
        <v>251</v>
      </c>
      <c r="B31" s="146" t="s">
        <v>1072</v>
      </c>
      <c r="C31" s="146" t="s">
        <v>419</v>
      </c>
      <c r="D31" s="147" t="s">
        <v>28</v>
      </c>
      <c r="E31" s="149">
        <v>0</v>
      </c>
      <c r="F31" s="149">
        <v>80</v>
      </c>
      <c r="G31" s="149">
        <v>100</v>
      </c>
      <c r="H31" s="147" t="s">
        <v>16</v>
      </c>
      <c r="I31" s="147" t="s">
        <v>16</v>
      </c>
      <c r="J31" s="147" t="s">
        <v>16</v>
      </c>
      <c r="K31" s="147" t="s">
        <v>16</v>
      </c>
      <c r="L31" s="147" t="s">
        <v>16</v>
      </c>
      <c r="M31" s="147" t="s">
        <v>16</v>
      </c>
      <c r="N31" s="147" t="s">
        <v>16</v>
      </c>
    </row>
    <row r="32" spans="1:14" ht="408.75" customHeight="1" x14ac:dyDescent="0.25">
      <c r="A32" s="145" t="s">
        <v>262</v>
      </c>
      <c r="B32" s="146" t="s">
        <v>1075</v>
      </c>
      <c r="C32" s="146" t="s">
        <v>421</v>
      </c>
      <c r="D32" s="147" t="s">
        <v>2111</v>
      </c>
      <c r="E32" s="147">
        <v>0</v>
      </c>
      <c r="F32" s="147">
        <v>1</v>
      </c>
      <c r="G32" s="147">
        <v>1</v>
      </c>
      <c r="H32" s="147" t="s">
        <v>16</v>
      </c>
      <c r="I32" s="147" t="s">
        <v>16</v>
      </c>
      <c r="J32" s="147" t="s">
        <v>16</v>
      </c>
      <c r="K32" s="147" t="s">
        <v>16</v>
      </c>
      <c r="L32" s="147" t="s">
        <v>16</v>
      </c>
      <c r="M32" s="147" t="s">
        <v>16</v>
      </c>
      <c r="N32" s="147" t="s">
        <v>16</v>
      </c>
    </row>
    <row r="33" spans="1:14" ht="76.5" customHeight="1" x14ac:dyDescent="0.25">
      <c r="A33" s="145" t="s">
        <v>286</v>
      </c>
      <c r="B33" s="146" t="s">
        <v>1079</v>
      </c>
      <c r="C33" s="146" t="s">
        <v>423</v>
      </c>
      <c r="D33" s="147" t="s">
        <v>2111</v>
      </c>
      <c r="E33" s="147">
        <v>0</v>
      </c>
      <c r="F33" s="147">
        <v>1</v>
      </c>
      <c r="G33" s="147">
        <v>1</v>
      </c>
      <c r="H33" s="147" t="s">
        <v>16</v>
      </c>
      <c r="I33" s="147" t="s">
        <v>16</v>
      </c>
      <c r="J33" s="147" t="s">
        <v>16</v>
      </c>
      <c r="K33" s="147" t="s">
        <v>16</v>
      </c>
      <c r="L33" s="147" t="s">
        <v>16</v>
      </c>
      <c r="M33" s="147" t="s">
        <v>16</v>
      </c>
      <c r="N33" s="147" t="s">
        <v>16</v>
      </c>
    </row>
    <row r="34" spans="1:14" ht="20.25" customHeight="1" x14ac:dyDescent="0.25">
      <c r="A34" s="235" t="s">
        <v>166</v>
      </c>
      <c r="B34" s="228"/>
      <c r="C34" s="228"/>
      <c r="D34" s="235"/>
      <c r="E34" s="235"/>
      <c r="F34" s="235"/>
      <c r="G34" s="235"/>
      <c r="H34" s="235"/>
      <c r="I34" s="235"/>
      <c r="J34" s="235"/>
      <c r="K34" s="235"/>
      <c r="L34" s="235"/>
      <c r="M34" s="235"/>
      <c r="N34" s="235"/>
    </row>
    <row r="35" spans="1:14" ht="20.25" customHeight="1" x14ac:dyDescent="0.25">
      <c r="A35" s="235" t="s">
        <v>424</v>
      </c>
      <c r="B35" s="228"/>
      <c r="C35" s="228"/>
      <c r="D35" s="235"/>
      <c r="E35" s="235"/>
      <c r="F35" s="235"/>
      <c r="G35" s="235"/>
      <c r="H35" s="235"/>
      <c r="I35" s="235"/>
      <c r="J35" s="235"/>
      <c r="K35" s="235"/>
      <c r="L35" s="235"/>
      <c r="M35" s="235"/>
      <c r="N35" s="235"/>
    </row>
    <row r="36" spans="1:14" ht="204.75" customHeight="1" x14ac:dyDescent="0.25">
      <c r="A36" s="145" t="s">
        <v>294</v>
      </c>
      <c r="B36" s="146" t="s">
        <v>1084</v>
      </c>
      <c r="C36" s="146" t="s">
        <v>426</v>
      </c>
      <c r="D36" s="147" t="s">
        <v>59</v>
      </c>
      <c r="E36" s="147">
        <v>0</v>
      </c>
      <c r="F36" s="147">
        <v>1</v>
      </c>
      <c r="G36" s="147">
        <v>1</v>
      </c>
      <c r="H36" s="147" t="s">
        <v>16</v>
      </c>
      <c r="I36" s="147" t="s">
        <v>16</v>
      </c>
      <c r="J36" s="147" t="s">
        <v>16</v>
      </c>
      <c r="K36" s="147" t="s">
        <v>16</v>
      </c>
      <c r="L36" s="147" t="s">
        <v>16</v>
      </c>
      <c r="M36" s="147" t="s">
        <v>16</v>
      </c>
      <c r="N36" s="147" t="s">
        <v>16</v>
      </c>
    </row>
    <row r="37" spans="1:14" ht="96.75" customHeight="1" x14ac:dyDescent="0.25">
      <c r="A37" s="145" t="s">
        <v>299</v>
      </c>
      <c r="B37" s="146" t="s">
        <v>1088</v>
      </c>
      <c r="C37" s="146" t="s">
        <v>428</v>
      </c>
      <c r="D37" s="147" t="s">
        <v>28</v>
      </c>
      <c r="E37" s="149">
        <v>0</v>
      </c>
      <c r="F37" s="149">
        <v>95</v>
      </c>
      <c r="G37" s="149">
        <v>95</v>
      </c>
      <c r="H37" s="147" t="s">
        <v>16</v>
      </c>
      <c r="I37" s="147" t="s">
        <v>16</v>
      </c>
      <c r="J37" s="147" t="s">
        <v>16</v>
      </c>
      <c r="K37" s="147" t="s">
        <v>16</v>
      </c>
      <c r="L37" s="147" t="s">
        <v>16</v>
      </c>
      <c r="M37" s="147" t="s">
        <v>16</v>
      </c>
      <c r="N37" s="147" t="s">
        <v>16</v>
      </c>
    </row>
    <row r="38" spans="1:14" ht="262.5" customHeight="1" x14ac:dyDescent="0.25">
      <c r="A38" s="145" t="s">
        <v>305</v>
      </c>
      <c r="B38" s="146" t="s">
        <v>1092</v>
      </c>
      <c r="C38" s="146" t="s">
        <v>430</v>
      </c>
      <c r="D38" s="147" t="s">
        <v>59</v>
      </c>
      <c r="E38" s="147">
        <v>0</v>
      </c>
      <c r="F38" s="147">
        <v>1</v>
      </c>
      <c r="G38" s="147">
        <v>1</v>
      </c>
      <c r="H38" s="147" t="s">
        <v>16</v>
      </c>
      <c r="I38" s="147" t="s">
        <v>16</v>
      </c>
      <c r="J38" s="147" t="s">
        <v>16</v>
      </c>
      <c r="K38" s="147" t="s">
        <v>16</v>
      </c>
      <c r="L38" s="147" t="s">
        <v>16</v>
      </c>
      <c r="M38" s="147" t="s">
        <v>16</v>
      </c>
      <c r="N38" s="147" t="s">
        <v>16</v>
      </c>
    </row>
    <row r="39" spans="1:14" ht="148.5" customHeight="1" x14ac:dyDescent="0.25">
      <c r="A39" s="145" t="s">
        <v>310</v>
      </c>
      <c r="B39" s="146" t="s">
        <v>1096</v>
      </c>
      <c r="C39" s="146" t="s">
        <v>432</v>
      </c>
      <c r="D39" s="147" t="s">
        <v>93</v>
      </c>
      <c r="E39" s="147">
        <v>0.32</v>
      </c>
      <c r="F39" s="147">
        <v>2.2000000000000002</v>
      </c>
      <c r="G39" s="147">
        <v>2.2000000000000002</v>
      </c>
      <c r="H39" s="147" t="s">
        <v>16</v>
      </c>
      <c r="I39" s="147" t="s">
        <v>16</v>
      </c>
      <c r="J39" s="147" t="s">
        <v>16</v>
      </c>
      <c r="K39" s="147" t="s">
        <v>16</v>
      </c>
      <c r="L39" s="147" t="s">
        <v>16</v>
      </c>
      <c r="M39" s="147" t="s">
        <v>16</v>
      </c>
      <c r="N39" s="147" t="s">
        <v>16</v>
      </c>
    </row>
    <row r="40" spans="1:14" ht="22.5" customHeight="1" x14ac:dyDescent="0.25">
      <c r="A40" s="235" t="s">
        <v>174</v>
      </c>
      <c r="B40" s="228"/>
      <c r="C40" s="228"/>
      <c r="D40" s="235"/>
      <c r="E40" s="235"/>
      <c r="F40" s="235"/>
      <c r="G40" s="235"/>
      <c r="H40" s="235"/>
      <c r="I40" s="235"/>
      <c r="J40" s="235"/>
      <c r="K40" s="235"/>
      <c r="L40" s="235"/>
      <c r="M40" s="235"/>
      <c r="N40" s="235"/>
    </row>
    <row r="41" spans="1:14" ht="22.5" customHeight="1" x14ac:dyDescent="0.25">
      <c r="A41" s="235" t="s">
        <v>433</v>
      </c>
      <c r="B41" s="228"/>
      <c r="C41" s="228"/>
      <c r="D41" s="235"/>
      <c r="E41" s="235"/>
      <c r="F41" s="235"/>
      <c r="G41" s="235"/>
      <c r="H41" s="235"/>
      <c r="I41" s="235"/>
      <c r="J41" s="235"/>
      <c r="K41" s="235"/>
      <c r="L41" s="235"/>
      <c r="M41" s="235"/>
      <c r="N41" s="235"/>
    </row>
    <row r="42" spans="1:14" ht="93" customHeight="1" x14ac:dyDescent="0.25">
      <c r="A42" s="145" t="s">
        <v>316</v>
      </c>
      <c r="B42" s="146" t="s">
        <v>1100</v>
      </c>
      <c r="C42" s="146" t="s">
        <v>434</v>
      </c>
      <c r="D42" s="147" t="s">
        <v>2107</v>
      </c>
      <c r="E42" s="152">
        <v>2316</v>
      </c>
      <c r="F42" s="152">
        <v>2316</v>
      </c>
      <c r="G42" s="152">
        <v>2316</v>
      </c>
      <c r="H42" s="152">
        <v>2316</v>
      </c>
      <c r="I42" s="152">
        <v>2316</v>
      </c>
      <c r="J42" s="152">
        <v>2316</v>
      </c>
      <c r="K42" s="152">
        <v>2316</v>
      </c>
      <c r="L42" s="152">
        <v>2316</v>
      </c>
      <c r="M42" s="152">
        <v>2316</v>
      </c>
      <c r="N42" s="147" t="s">
        <v>16</v>
      </c>
    </row>
    <row r="43" spans="1:14" ht="22.5" customHeight="1" x14ac:dyDescent="0.25">
      <c r="A43" s="235" t="s">
        <v>181</v>
      </c>
      <c r="B43" s="228"/>
      <c r="C43" s="228"/>
      <c r="D43" s="235"/>
      <c r="E43" s="235"/>
      <c r="F43" s="235"/>
      <c r="G43" s="235"/>
      <c r="H43" s="235"/>
      <c r="I43" s="235"/>
      <c r="J43" s="235"/>
      <c r="K43" s="235"/>
      <c r="L43" s="235"/>
      <c r="M43" s="235"/>
      <c r="N43" s="235"/>
    </row>
    <row r="44" spans="1:14" ht="22.5" customHeight="1" x14ac:dyDescent="0.25">
      <c r="A44" s="235" t="s">
        <v>435</v>
      </c>
      <c r="B44" s="228"/>
      <c r="C44" s="228"/>
      <c r="D44" s="235"/>
      <c r="E44" s="235"/>
      <c r="F44" s="235"/>
      <c r="G44" s="235"/>
      <c r="H44" s="235"/>
      <c r="I44" s="235"/>
      <c r="J44" s="235"/>
      <c r="K44" s="235"/>
      <c r="L44" s="235"/>
      <c r="M44" s="235"/>
      <c r="N44" s="235"/>
    </row>
    <row r="45" spans="1:14" ht="37.5" x14ac:dyDescent="0.25">
      <c r="A45" s="145" t="s">
        <v>333</v>
      </c>
      <c r="B45" s="146" t="s">
        <v>1107</v>
      </c>
      <c r="C45" s="146" t="s">
        <v>437</v>
      </c>
      <c r="D45" s="147" t="s">
        <v>28</v>
      </c>
      <c r="E45" s="149">
        <v>98</v>
      </c>
      <c r="F45" s="149">
        <v>100</v>
      </c>
      <c r="G45" s="149">
        <v>100</v>
      </c>
      <c r="H45" s="149">
        <v>100</v>
      </c>
      <c r="I45" s="149">
        <v>100</v>
      </c>
      <c r="J45" s="149">
        <v>100</v>
      </c>
      <c r="K45" s="149">
        <v>100</v>
      </c>
      <c r="L45" s="149">
        <v>100</v>
      </c>
      <c r="M45" s="149">
        <v>100</v>
      </c>
      <c r="N45" s="147" t="s">
        <v>16</v>
      </c>
    </row>
    <row r="46" spans="1:14" s="153" customFormat="1" ht="22.5" customHeight="1" x14ac:dyDescent="0.25">
      <c r="A46" s="235" t="s">
        <v>187</v>
      </c>
      <c r="B46" s="228"/>
      <c r="C46" s="228"/>
      <c r="D46" s="235"/>
      <c r="E46" s="235"/>
      <c r="F46" s="235"/>
      <c r="G46" s="235"/>
      <c r="H46" s="235"/>
      <c r="I46" s="235"/>
      <c r="J46" s="235"/>
      <c r="K46" s="235"/>
      <c r="L46" s="235"/>
      <c r="M46" s="235"/>
      <c r="N46" s="235"/>
    </row>
    <row r="47" spans="1:14" s="153" customFormat="1" ht="22.5" customHeight="1" x14ac:dyDescent="0.25">
      <c r="A47" s="235" t="s">
        <v>438</v>
      </c>
      <c r="B47" s="228"/>
      <c r="C47" s="228"/>
      <c r="D47" s="235"/>
      <c r="E47" s="235"/>
      <c r="F47" s="235"/>
      <c r="G47" s="235"/>
      <c r="H47" s="235"/>
      <c r="I47" s="235"/>
      <c r="J47" s="235"/>
      <c r="K47" s="235"/>
      <c r="L47" s="235"/>
      <c r="M47" s="235"/>
      <c r="N47" s="235"/>
    </row>
    <row r="48" spans="1:14" ht="56.25" x14ac:dyDescent="0.25">
      <c r="A48" s="145" t="s">
        <v>339</v>
      </c>
      <c r="B48" s="146" t="s">
        <v>1113</v>
      </c>
      <c r="C48" s="146" t="s">
        <v>440</v>
      </c>
      <c r="D48" s="147" t="s">
        <v>28</v>
      </c>
      <c r="E48" s="149">
        <v>31</v>
      </c>
      <c r="F48" s="149">
        <v>32</v>
      </c>
      <c r="G48" s="149">
        <v>33</v>
      </c>
      <c r="H48" s="149">
        <v>33</v>
      </c>
      <c r="I48" s="147" t="s">
        <v>16</v>
      </c>
      <c r="J48" s="147" t="s">
        <v>16</v>
      </c>
      <c r="K48" s="147" t="s">
        <v>16</v>
      </c>
      <c r="L48" s="147" t="s">
        <v>16</v>
      </c>
      <c r="M48" s="147" t="s">
        <v>16</v>
      </c>
      <c r="N48" s="147" t="s">
        <v>16</v>
      </c>
    </row>
    <row r="49" spans="1:14" ht="37.5" x14ac:dyDescent="0.25">
      <c r="A49" s="145" t="s">
        <v>353</v>
      </c>
      <c r="B49" s="146" t="s">
        <v>1119</v>
      </c>
      <c r="C49" s="146" t="s">
        <v>442</v>
      </c>
      <c r="D49" s="147" t="s">
        <v>28</v>
      </c>
      <c r="E49" s="149">
        <v>72.8</v>
      </c>
      <c r="F49" s="149">
        <v>72.8</v>
      </c>
      <c r="G49" s="149">
        <v>72.8</v>
      </c>
      <c r="H49" s="149">
        <v>72.8</v>
      </c>
      <c r="I49" s="147" t="s">
        <v>16</v>
      </c>
      <c r="J49" s="147" t="s">
        <v>16</v>
      </c>
      <c r="K49" s="147" t="s">
        <v>16</v>
      </c>
      <c r="L49" s="147" t="s">
        <v>16</v>
      </c>
      <c r="M49" s="147" t="s">
        <v>16</v>
      </c>
      <c r="N49" s="147" t="s">
        <v>16</v>
      </c>
    </row>
    <row r="50" spans="1:14" ht="56.25" x14ac:dyDescent="0.25">
      <c r="A50" s="145" t="s">
        <v>358</v>
      </c>
      <c r="B50" s="146" t="s">
        <v>1123</v>
      </c>
      <c r="C50" s="146" t="s">
        <v>444</v>
      </c>
      <c r="D50" s="147" t="s">
        <v>28</v>
      </c>
      <c r="E50" s="149">
        <v>93</v>
      </c>
      <c r="F50" s="149">
        <v>93</v>
      </c>
      <c r="G50" s="149">
        <v>93</v>
      </c>
      <c r="H50" s="149">
        <v>93</v>
      </c>
      <c r="I50" s="147" t="s">
        <v>16</v>
      </c>
      <c r="J50" s="147" t="s">
        <v>16</v>
      </c>
      <c r="K50" s="147" t="s">
        <v>16</v>
      </c>
      <c r="L50" s="147" t="s">
        <v>16</v>
      </c>
      <c r="M50" s="147" t="s">
        <v>16</v>
      </c>
      <c r="N50" s="147" t="s">
        <v>16</v>
      </c>
    </row>
    <row r="51" spans="1:14" s="153" customFormat="1" ht="25.5" customHeight="1" x14ac:dyDescent="0.25">
      <c r="A51" s="235" t="s">
        <v>195</v>
      </c>
      <c r="B51" s="228"/>
      <c r="C51" s="228"/>
      <c r="D51" s="235"/>
      <c r="E51" s="235"/>
      <c r="F51" s="235"/>
      <c r="G51" s="235"/>
      <c r="H51" s="235"/>
      <c r="I51" s="235"/>
      <c r="J51" s="235"/>
      <c r="K51" s="235"/>
      <c r="L51" s="235"/>
      <c r="M51" s="235"/>
      <c r="N51" s="235"/>
    </row>
    <row r="52" spans="1:14" s="153" customFormat="1" ht="25.5" customHeight="1" x14ac:dyDescent="0.25">
      <c r="A52" s="235" t="s">
        <v>445</v>
      </c>
      <c r="B52" s="228"/>
      <c r="C52" s="228"/>
      <c r="D52" s="235"/>
      <c r="E52" s="235"/>
      <c r="F52" s="235"/>
      <c r="G52" s="235"/>
      <c r="H52" s="235"/>
      <c r="I52" s="235"/>
      <c r="J52" s="235"/>
      <c r="K52" s="235"/>
      <c r="L52" s="235"/>
      <c r="M52" s="235"/>
      <c r="N52" s="235"/>
    </row>
    <row r="53" spans="1:14" ht="56.25" x14ac:dyDescent="0.25">
      <c r="A53" s="145" t="s">
        <v>363</v>
      </c>
      <c r="B53" s="146" t="s">
        <v>1127</v>
      </c>
      <c r="C53" s="146" t="s">
        <v>447</v>
      </c>
      <c r="D53" s="147" t="s">
        <v>28</v>
      </c>
      <c r="E53" s="149">
        <v>95</v>
      </c>
      <c r="F53" s="149">
        <v>95</v>
      </c>
      <c r="G53" s="149">
        <v>95</v>
      </c>
      <c r="H53" s="149">
        <v>95</v>
      </c>
      <c r="I53" s="149">
        <v>95</v>
      </c>
      <c r="J53" s="149">
        <v>95</v>
      </c>
      <c r="K53" s="149">
        <v>95</v>
      </c>
      <c r="L53" s="149">
        <v>95</v>
      </c>
      <c r="M53" s="149">
        <v>95</v>
      </c>
      <c r="N53" s="147" t="s">
        <v>16</v>
      </c>
    </row>
    <row r="54" spans="1:14" ht="22.5" customHeight="1" x14ac:dyDescent="0.25">
      <c r="A54" s="235" t="s">
        <v>202</v>
      </c>
      <c r="B54" s="228"/>
      <c r="C54" s="228"/>
      <c r="D54" s="235"/>
      <c r="E54" s="235"/>
      <c r="F54" s="235"/>
      <c r="G54" s="235"/>
      <c r="H54" s="235"/>
      <c r="I54" s="235"/>
      <c r="J54" s="235"/>
      <c r="K54" s="235"/>
      <c r="L54" s="235"/>
      <c r="M54" s="235"/>
      <c r="N54" s="235"/>
    </row>
    <row r="55" spans="1:14" ht="22.5" customHeight="1" x14ac:dyDescent="0.25">
      <c r="A55" s="235" t="s">
        <v>2117</v>
      </c>
      <c r="B55" s="228"/>
      <c r="C55" s="228"/>
      <c r="D55" s="235"/>
      <c r="E55" s="235"/>
      <c r="F55" s="235"/>
      <c r="G55" s="235"/>
      <c r="H55" s="235"/>
      <c r="I55" s="235"/>
      <c r="J55" s="235"/>
      <c r="K55" s="235"/>
      <c r="L55" s="235"/>
      <c r="M55" s="235"/>
      <c r="N55" s="235"/>
    </row>
    <row r="56" spans="1:14" ht="409.5" customHeight="1" x14ac:dyDescent="0.25">
      <c r="A56" s="145" t="s">
        <v>368</v>
      </c>
      <c r="B56" s="146" t="s">
        <v>2185</v>
      </c>
      <c r="C56" s="154" t="s">
        <v>449</v>
      </c>
      <c r="D56" s="147" t="s">
        <v>59</v>
      </c>
      <c r="E56" s="147">
        <v>0</v>
      </c>
      <c r="F56" s="147">
        <v>1</v>
      </c>
      <c r="G56" s="147">
        <v>1</v>
      </c>
      <c r="H56" s="147" t="s">
        <v>16</v>
      </c>
      <c r="I56" s="147" t="s">
        <v>16</v>
      </c>
      <c r="J56" s="147" t="s">
        <v>16</v>
      </c>
      <c r="K56" s="147" t="s">
        <v>16</v>
      </c>
      <c r="L56" s="147" t="s">
        <v>16</v>
      </c>
      <c r="M56" s="147" t="s">
        <v>16</v>
      </c>
      <c r="N56" s="147" t="s">
        <v>16</v>
      </c>
    </row>
    <row r="57" spans="1:14" ht="151.5" customHeight="1" x14ac:dyDescent="0.25">
      <c r="A57" s="145" t="s">
        <v>373</v>
      </c>
      <c r="B57" s="146" t="s">
        <v>1136</v>
      </c>
      <c r="C57" s="146" t="s">
        <v>451</v>
      </c>
      <c r="D57" s="147" t="s">
        <v>28</v>
      </c>
      <c r="E57" s="149">
        <v>0</v>
      </c>
      <c r="F57" s="149">
        <v>90</v>
      </c>
      <c r="G57" s="149">
        <v>90</v>
      </c>
      <c r="H57" s="147" t="s">
        <v>16</v>
      </c>
      <c r="I57" s="147" t="s">
        <v>16</v>
      </c>
      <c r="J57" s="147" t="s">
        <v>16</v>
      </c>
      <c r="K57" s="147" t="s">
        <v>16</v>
      </c>
      <c r="L57" s="147" t="s">
        <v>16</v>
      </c>
      <c r="M57" s="147" t="s">
        <v>16</v>
      </c>
      <c r="N57" s="147" t="s">
        <v>16</v>
      </c>
    </row>
    <row r="58" spans="1:14" ht="361.5" customHeight="1" x14ac:dyDescent="0.25">
      <c r="A58" s="145" t="s">
        <v>452</v>
      </c>
      <c r="B58" s="146" t="s">
        <v>1140</v>
      </c>
      <c r="C58" s="146" t="s">
        <v>454</v>
      </c>
      <c r="D58" s="147" t="s">
        <v>2107</v>
      </c>
      <c r="E58" s="147">
        <v>0</v>
      </c>
      <c r="F58" s="147">
        <v>5</v>
      </c>
      <c r="G58" s="147">
        <v>13</v>
      </c>
      <c r="H58" s="147" t="s">
        <v>16</v>
      </c>
      <c r="I58" s="147" t="s">
        <v>16</v>
      </c>
      <c r="J58" s="147" t="s">
        <v>16</v>
      </c>
      <c r="K58" s="147" t="s">
        <v>16</v>
      </c>
      <c r="L58" s="147" t="s">
        <v>16</v>
      </c>
      <c r="M58" s="147" t="s">
        <v>16</v>
      </c>
      <c r="N58" s="147" t="s">
        <v>16</v>
      </c>
    </row>
    <row r="59" spans="1:14" ht="396.75" customHeight="1" x14ac:dyDescent="0.25">
      <c r="A59" s="145" t="s">
        <v>455</v>
      </c>
      <c r="B59" s="146" t="s">
        <v>1144</v>
      </c>
      <c r="C59" s="154" t="s">
        <v>457</v>
      </c>
      <c r="D59" s="147" t="s">
        <v>59</v>
      </c>
      <c r="E59" s="147">
        <v>0</v>
      </c>
      <c r="F59" s="147">
        <v>90</v>
      </c>
      <c r="G59" s="147">
        <v>90</v>
      </c>
      <c r="H59" s="147" t="s">
        <v>16</v>
      </c>
      <c r="I59" s="147" t="s">
        <v>16</v>
      </c>
      <c r="J59" s="147" t="s">
        <v>16</v>
      </c>
      <c r="K59" s="147" t="s">
        <v>16</v>
      </c>
      <c r="L59" s="147" t="s">
        <v>16</v>
      </c>
      <c r="M59" s="147" t="s">
        <v>16</v>
      </c>
      <c r="N59" s="147" t="s">
        <v>16</v>
      </c>
    </row>
    <row r="60" spans="1:14" s="153" customFormat="1" ht="22.5" customHeight="1" x14ac:dyDescent="0.25">
      <c r="A60" s="235" t="s">
        <v>214</v>
      </c>
      <c r="B60" s="235"/>
      <c r="C60" s="235"/>
      <c r="D60" s="235"/>
      <c r="E60" s="235"/>
      <c r="F60" s="235"/>
      <c r="G60" s="235"/>
      <c r="H60" s="235"/>
      <c r="I60" s="235"/>
      <c r="J60" s="235"/>
      <c r="K60" s="235"/>
      <c r="L60" s="235"/>
      <c r="M60" s="235"/>
      <c r="N60" s="235"/>
    </row>
    <row r="61" spans="1:14" s="153" customFormat="1" ht="22.5" customHeight="1" x14ac:dyDescent="0.25">
      <c r="A61" s="235" t="s">
        <v>2118</v>
      </c>
      <c r="B61" s="235"/>
      <c r="C61" s="235"/>
      <c r="D61" s="235"/>
      <c r="E61" s="235"/>
      <c r="F61" s="235"/>
      <c r="G61" s="235"/>
      <c r="H61" s="235"/>
      <c r="I61" s="235"/>
      <c r="J61" s="235"/>
      <c r="K61" s="235"/>
      <c r="L61" s="235"/>
      <c r="M61" s="235"/>
      <c r="N61" s="235"/>
    </row>
    <row r="62" spans="1:14" ht="384.75" customHeight="1" x14ac:dyDescent="0.25">
      <c r="A62" s="145" t="s">
        <v>458</v>
      </c>
      <c r="B62" s="146" t="s">
        <v>1147</v>
      </c>
      <c r="C62" s="155" t="s">
        <v>460</v>
      </c>
      <c r="D62" s="147" t="s">
        <v>2107</v>
      </c>
      <c r="E62" s="147">
        <v>0</v>
      </c>
      <c r="F62" s="147">
        <v>1</v>
      </c>
      <c r="G62" s="147">
        <v>1</v>
      </c>
      <c r="H62" s="147" t="s">
        <v>16</v>
      </c>
      <c r="I62" s="147" t="s">
        <v>16</v>
      </c>
      <c r="J62" s="147" t="s">
        <v>16</v>
      </c>
      <c r="K62" s="147" t="s">
        <v>16</v>
      </c>
      <c r="L62" s="147" t="s">
        <v>16</v>
      </c>
      <c r="M62" s="147" t="s">
        <v>16</v>
      </c>
      <c r="N62" s="147" t="s">
        <v>16</v>
      </c>
    </row>
    <row r="63" spans="1:14" ht="316.5" customHeight="1" x14ac:dyDescent="0.25">
      <c r="A63" s="145" t="s">
        <v>461</v>
      </c>
      <c r="B63" s="146" t="s">
        <v>1149</v>
      </c>
      <c r="C63" s="146" t="s">
        <v>463</v>
      </c>
      <c r="D63" s="147" t="s">
        <v>2107</v>
      </c>
      <c r="E63" s="147">
        <v>0</v>
      </c>
      <c r="F63" s="147">
        <v>1</v>
      </c>
      <c r="G63" s="147">
        <v>1</v>
      </c>
      <c r="H63" s="147" t="s">
        <v>16</v>
      </c>
      <c r="I63" s="147" t="s">
        <v>16</v>
      </c>
      <c r="J63" s="147" t="s">
        <v>16</v>
      </c>
      <c r="K63" s="147" t="s">
        <v>16</v>
      </c>
      <c r="L63" s="147" t="s">
        <v>16</v>
      </c>
      <c r="M63" s="147" t="s">
        <v>16</v>
      </c>
      <c r="N63" s="147" t="s">
        <v>16</v>
      </c>
    </row>
    <row r="64" spans="1:14" ht="267" customHeight="1" x14ac:dyDescent="0.25">
      <c r="A64" s="145" t="s">
        <v>464</v>
      </c>
      <c r="B64" s="146" t="s">
        <v>1153</v>
      </c>
      <c r="C64" s="146" t="s">
        <v>465</v>
      </c>
      <c r="D64" s="147" t="s">
        <v>2107</v>
      </c>
      <c r="E64" s="147">
        <v>0</v>
      </c>
      <c r="F64" s="147">
        <v>16</v>
      </c>
      <c r="G64" s="147">
        <v>17</v>
      </c>
      <c r="H64" s="147" t="s">
        <v>16</v>
      </c>
      <c r="I64" s="147" t="s">
        <v>16</v>
      </c>
      <c r="J64" s="147" t="s">
        <v>16</v>
      </c>
      <c r="K64" s="147" t="s">
        <v>16</v>
      </c>
      <c r="L64" s="147" t="s">
        <v>16</v>
      </c>
      <c r="M64" s="147" t="s">
        <v>16</v>
      </c>
      <c r="N64" s="147" t="s">
        <v>16</v>
      </c>
    </row>
    <row r="65" spans="1:14" ht="165" customHeight="1" x14ac:dyDescent="0.25">
      <c r="A65" s="145" t="s">
        <v>466</v>
      </c>
      <c r="B65" s="146" t="s">
        <v>1157</v>
      </c>
      <c r="C65" s="146" t="s">
        <v>467</v>
      </c>
      <c r="D65" s="147" t="s">
        <v>2107</v>
      </c>
      <c r="E65" s="147">
        <v>0</v>
      </c>
      <c r="F65" s="147">
        <v>2</v>
      </c>
      <c r="G65" s="147">
        <v>2</v>
      </c>
      <c r="H65" s="147" t="s">
        <v>16</v>
      </c>
      <c r="I65" s="147" t="s">
        <v>16</v>
      </c>
      <c r="J65" s="147" t="s">
        <v>16</v>
      </c>
      <c r="K65" s="147" t="s">
        <v>16</v>
      </c>
      <c r="L65" s="147" t="s">
        <v>16</v>
      </c>
      <c r="M65" s="147" t="s">
        <v>16</v>
      </c>
      <c r="N65" s="147" t="s">
        <v>16</v>
      </c>
    </row>
    <row r="66" spans="1:14" ht="409.5" customHeight="1" x14ac:dyDescent="0.25">
      <c r="A66" s="145" t="s">
        <v>468</v>
      </c>
      <c r="B66" s="146" t="s">
        <v>1162</v>
      </c>
      <c r="C66" s="156" t="s">
        <v>470</v>
      </c>
      <c r="D66" s="147" t="s">
        <v>2107</v>
      </c>
      <c r="E66" s="147">
        <v>100</v>
      </c>
      <c r="F66" s="147">
        <v>100</v>
      </c>
      <c r="G66" s="147">
        <v>100</v>
      </c>
      <c r="H66" s="147" t="s">
        <v>16</v>
      </c>
      <c r="I66" s="147" t="s">
        <v>16</v>
      </c>
      <c r="J66" s="147" t="s">
        <v>16</v>
      </c>
      <c r="K66" s="147" t="s">
        <v>16</v>
      </c>
      <c r="L66" s="147" t="s">
        <v>16</v>
      </c>
      <c r="M66" s="147" t="s">
        <v>16</v>
      </c>
      <c r="N66" s="147" t="s">
        <v>16</v>
      </c>
    </row>
    <row r="67" spans="1:14" ht="25.5" customHeight="1" x14ac:dyDescent="0.25">
      <c r="A67" s="228" t="s">
        <v>223</v>
      </c>
      <c r="B67" s="228"/>
      <c r="C67" s="228"/>
      <c r="D67" s="228"/>
      <c r="E67" s="228"/>
      <c r="F67" s="228"/>
      <c r="G67" s="228"/>
      <c r="H67" s="228"/>
      <c r="I67" s="228"/>
      <c r="J67" s="228"/>
      <c r="K67" s="228"/>
      <c r="L67" s="228"/>
      <c r="M67" s="228"/>
      <c r="N67" s="228"/>
    </row>
    <row r="68" spans="1:14" ht="25.5" customHeight="1" x14ac:dyDescent="0.25">
      <c r="A68" s="228" t="s">
        <v>471</v>
      </c>
      <c r="B68" s="228"/>
      <c r="C68" s="228"/>
      <c r="D68" s="228"/>
      <c r="E68" s="228"/>
      <c r="F68" s="228"/>
      <c r="G68" s="228"/>
      <c r="H68" s="228"/>
      <c r="I68" s="228"/>
      <c r="J68" s="228"/>
      <c r="K68" s="228"/>
      <c r="L68" s="228"/>
      <c r="M68" s="228"/>
      <c r="N68" s="228"/>
    </row>
    <row r="69" spans="1:14" ht="131.25" x14ac:dyDescent="0.25">
      <c r="A69" s="145" t="s">
        <v>472</v>
      </c>
      <c r="B69" s="146" t="s">
        <v>1166</v>
      </c>
      <c r="C69" s="146" t="s">
        <v>474</v>
      </c>
      <c r="D69" s="147" t="s">
        <v>59</v>
      </c>
      <c r="E69" s="147">
        <v>0</v>
      </c>
      <c r="F69" s="147">
        <v>1</v>
      </c>
      <c r="G69" s="147">
        <v>1</v>
      </c>
      <c r="H69" s="147" t="s">
        <v>16</v>
      </c>
      <c r="I69" s="147" t="s">
        <v>16</v>
      </c>
      <c r="J69" s="147" t="s">
        <v>16</v>
      </c>
      <c r="K69" s="147" t="s">
        <v>16</v>
      </c>
      <c r="L69" s="147" t="s">
        <v>16</v>
      </c>
      <c r="M69" s="147" t="s">
        <v>16</v>
      </c>
      <c r="N69" s="147" t="s">
        <v>16</v>
      </c>
    </row>
    <row r="70" spans="1:14" ht="73.5" customHeight="1" x14ac:dyDescent="0.25">
      <c r="A70" s="145" t="s">
        <v>475</v>
      </c>
      <c r="B70" s="146" t="s">
        <v>1171</v>
      </c>
      <c r="C70" s="146" t="s">
        <v>476</v>
      </c>
      <c r="D70" s="147" t="s">
        <v>59</v>
      </c>
      <c r="E70" s="147">
        <v>0</v>
      </c>
      <c r="F70" s="147">
        <v>1</v>
      </c>
      <c r="G70" s="147">
        <v>1</v>
      </c>
      <c r="H70" s="147" t="s">
        <v>16</v>
      </c>
      <c r="I70" s="147" t="s">
        <v>16</v>
      </c>
      <c r="J70" s="147" t="s">
        <v>16</v>
      </c>
      <c r="K70" s="147" t="s">
        <v>16</v>
      </c>
      <c r="L70" s="147" t="s">
        <v>16</v>
      </c>
      <c r="M70" s="147" t="s">
        <v>16</v>
      </c>
      <c r="N70" s="147" t="s">
        <v>16</v>
      </c>
    </row>
    <row r="71" spans="1:14" s="153" customFormat="1" ht="25.5" customHeight="1" x14ac:dyDescent="0.25">
      <c r="A71" s="235" t="s">
        <v>230</v>
      </c>
      <c r="B71" s="235"/>
      <c r="C71" s="235"/>
      <c r="D71" s="235"/>
      <c r="E71" s="235"/>
      <c r="F71" s="235"/>
      <c r="G71" s="235"/>
      <c r="H71" s="235"/>
      <c r="I71" s="235"/>
      <c r="J71" s="235"/>
      <c r="K71" s="235"/>
      <c r="L71" s="235"/>
      <c r="M71" s="235"/>
      <c r="N71" s="235"/>
    </row>
    <row r="72" spans="1:14" s="153" customFormat="1" ht="25.5" customHeight="1" x14ac:dyDescent="0.25">
      <c r="A72" s="235" t="s">
        <v>477</v>
      </c>
      <c r="B72" s="235"/>
      <c r="C72" s="235"/>
      <c r="D72" s="235"/>
      <c r="E72" s="235"/>
      <c r="F72" s="235"/>
      <c r="G72" s="235"/>
      <c r="H72" s="235"/>
      <c r="I72" s="235"/>
      <c r="J72" s="235"/>
      <c r="K72" s="235"/>
      <c r="L72" s="235"/>
      <c r="M72" s="235"/>
      <c r="N72" s="235"/>
    </row>
    <row r="73" spans="1:14" ht="37.5" x14ac:dyDescent="0.25">
      <c r="A73" s="145" t="s">
        <v>478</v>
      </c>
      <c r="B73" s="146" t="s">
        <v>1175</v>
      </c>
      <c r="C73" s="146" t="s">
        <v>480</v>
      </c>
      <c r="D73" s="147" t="s">
        <v>28</v>
      </c>
      <c r="E73" s="149">
        <v>100</v>
      </c>
      <c r="F73" s="149">
        <v>100</v>
      </c>
      <c r="G73" s="149">
        <v>100</v>
      </c>
      <c r="H73" s="149">
        <v>100</v>
      </c>
      <c r="I73" s="149">
        <v>100</v>
      </c>
      <c r="J73" s="149">
        <v>100</v>
      </c>
      <c r="K73" s="149">
        <v>100</v>
      </c>
      <c r="L73" s="149">
        <v>100</v>
      </c>
      <c r="M73" s="149">
        <v>100</v>
      </c>
      <c r="N73" s="147" t="s">
        <v>16</v>
      </c>
    </row>
    <row r="74" spans="1:14" ht="24" customHeight="1" x14ac:dyDescent="0.25">
      <c r="A74" s="228" t="s">
        <v>235</v>
      </c>
      <c r="B74" s="228"/>
      <c r="C74" s="228"/>
      <c r="D74" s="228"/>
      <c r="E74" s="228"/>
      <c r="F74" s="228"/>
      <c r="G74" s="228"/>
      <c r="H74" s="228"/>
      <c r="I74" s="228"/>
      <c r="J74" s="228"/>
      <c r="K74" s="228"/>
      <c r="L74" s="228"/>
      <c r="M74" s="228"/>
      <c r="N74" s="228"/>
    </row>
    <row r="75" spans="1:14" ht="25.5" customHeight="1" x14ac:dyDescent="0.25">
      <c r="A75" s="228" t="s">
        <v>481</v>
      </c>
      <c r="B75" s="228"/>
      <c r="C75" s="228"/>
      <c r="D75" s="228"/>
      <c r="E75" s="228"/>
      <c r="F75" s="228"/>
      <c r="G75" s="228"/>
      <c r="H75" s="228"/>
      <c r="I75" s="228"/>
      <c r="J75" s="228"/>
      <c r="K75" s="228"/>
      <c r="L75" s="228"/>
      <c r="M75" s="228"/>
      <c r="N75" s="228"/>
    </row>
    <row r="76" spans="1:14" ht="56.25" x14ac:dyDescent="0.25">
      <c r="A76" s="145" t="s">
        <v>482</v>
      </c>
      <c r="B76" s="146" t="s">
        <v>1180</v>
      </c>
      <c r="C76" s="146" t="s">
        <v>483</v>
      </c>
      <c r="D76" s="147" t="s">
        <v>28</v>
      </c>
      <c r="E76" s="149">
        <v>100</v>
      </c>
      <c r="F76" s="149">
        <v>100</v>
      </c>
      <c r="G76" s="149">
        <v>100</v>
      </c>
      <c r="H76" s="149">
        <v>100</v>
      </c>
      <c r="I76" s="149">
        <v>100</v>
      </c>
      <c r="J76" s="149">
        <v>100</v>
      </c>
      <c r="K76" s="149">
        <v>100</v>
      </c>
      <c r="L76" s="149">
        <v>100</v>
      </c>
      <c r="M76" s="149">
        <v>100</v>
      </c>
      <c r="N76" s="147" t="s">
        <v>16</v>
      </c>
    </row>
    <row r="77" spans="1:14" ht="30" customHeight="1" x14ac:dyDescent="0.25">
      <c r="A77" s="228" t="s">
        <v>241</v>
      </c>
      <c r="B77" s="228"/>
      <c r="C77" s="228"/>
      <c r="D77" s="228"/>
      <c r="E77" s="228"/>
      <c r="F77" s="228"/>
      <c r="G77" s="228"/>
      <c r="H77" s="228"/>
      <c r="I77" s="228"/>
      <c r="J77" s="228"/>
      <c r="K77" s="228"/>
      <c r="L77" s="228"/>
      <c r="M77" s="228"/>
      <c r="N77" s="228"/>
    </row>
    <row r="78" spans="1:14" ht="30" customHeight="1" x14ac:dyDescent="0.25">
      <c r="A78" s="228" t="s">
        <v>484</v>
      </c>
      <c r="B78" s="228"/>
      <c r="C78" s="228"/>
      <c r="D78" s="228"/>
      <c r="E78" s="228"/>
      <c r="F78" s="228"/>
      <c r="G78" s="228"/>
      <c r="H78" s="228"/>
      <c r="I78" s="228"/>
      <c r="J78" s="228"/>
      <c r="K78" s="228"/>
      <c r="L78" s="228"/>
      <c r="M78" s="228"/>
      <c r="N78" s="228"/>
    </row>
    <row r="79" spans="1:14" ht="75" x14ac:dyDescent="0.25">
      <c r="A79" s="145" t="s">
        <v>485</v>
      </c>
      <c r="B79" s="146" t="s">
        <v>1185</v>
      </c>
      <c r="C79" s="146" t="s">
        <v>486</v>
      </c>
      <c r="D79" s="147" t="s">
        <v>28</v>
      </c>
      <c r="E79" s="149">
        <v>95</v>
      </c>
      <c r="F79" s="149">
        <v>95</v>
      </c>
      <c r="G79" s="149">
        <v>95</v>
      </c>
      <c r="H79" s="149">
        <v>95</v>
      </c>
      <c r="I79" s="149">
        <v>95</v>
      </c>
      <c r="J79" s="149">
        <v>95</v>
      </c>
      <c r="K79" s="149">
        <v>95</v>
      </c>
      <c r="L79" s="149">
        <v>95</v>
      </c>
      <c r="M79" s="149">
        <v>95</v>
      </c>
      <c r="N79" s="147" t="s">
        <v>16</v>
      </c>
    </row>
    <row r="80" spans="1:14" ht="19.5" customHeight="1" x14ac:dyDescent="0.25">
      <c r="A80" s="228" t="s">
        <v>246</v>
      </c>
      <c r="B80" s="228"/>
      <c r="C80" s="228"/>
      <c r="D80" s="228"/>
      <c r="E80" s="228"/>
      <c r="F80" s="228"/>
      <c r="G80" s="228"/>
      <c r="H80" s="228"/>
      <c r="I80" s="228"/>
      <c r="J80" s="228"/>
      <c r="K80" s="228"/>
      <c r="L80" s="228"/>
      <c r="M80" s="228"/>
      <c r="N80" s="228"/>
    </row>
    <row r="81" spans="1:14" ht="19.5" customHeight="1" x14ac:dyDescent="0.25">
      <c r="A81" s="228" t="s">
        <v>487</v>
      </c>
      <c r="B81" s="228"/>
      <c r="C81" s="228"/>
      <c r="D81" s="228"/>
      <c r="E81" s="228"/>
      <c r="F81" s="228"/>
      <c r="G81" s="228"/>
      <c r="H81" s="228"/>
      <c r="I81" s="228"/>
      <c r="J81" s="228"/>
      <c r="K81" s="228"/>
      <c r="L81" s="228"/>
      <c r="M81" s="228"/>
      <c r="N81" s="228"/>
    </row>
    <row r="82" spans="1:14" ht="276" customHeight="1" x14ac:dyDescent="0.25">
      <c r="A82" s="145" t="s">
        <v>488</v>
      </c>
      <c r="B82" s="146" t="s">
        <v>1189</v>
      </c>
      <c r="C82" s="146" t="s">
        <v>489</v>
      </c>
      <c r="D82" s="147" t="s">
        <v>2107</v>
      </c>
      <c r="E82" s="147">
        <v>15</v>
      </c>
      <c r="F82" s="147">
        <v>15</v>
      </c>
      <c r="G82" s="147">
        <v>17</v>
      </c>
      <c r="H82" s="147">
        <v>18</v>
      </c>
      <c r="I82" s="147" t="s">
        <v>16</v>
      </c>
      <c r="J82" s="147" t="s">
        <v>16</v>
      </c>
      <c r="K82" s="147" t="s">
        <v>16</v>
      </c>
      <c r="L82" s="147" t="s">
        <v>16</v>
      </c>
      <c r="M82" s="147" t="s">
        <v>16</v>
      </c>
      <c r="N82" s="147" t="s">
        <v>16</v>
      </c>
    </row>
    <row r="83" spans="1:14" ht="126" customHeight="1" x14ac:dyDescent="0.25">
      <c r="A83" s="145" t="s">
        <v>490</v>
      </c>
      <c r="B83" s="146" t="s">
        <v>1193</v>
      </c>
      <c r="C83" s="146" t="s">
        <v>492</v>
      </c>
      <c r="D83" s="147" t="s">
        <v>2107</v>
      </c>
      <c r="E83" s="147">
        <v>13000</v>
      </c>
      <c r="F83" s="147">
        <v>13000</v>
      </c>
      <c r="G83" s="147">
        <v>15000</v>
      </c>
      <c r="H83" s="147">
        <v>16000</v>
      </c>
      <c r="I83" s="147" t="s">
        <v>16</v>
      </c>
      <c r="J83" s="147" t="s">
        <v>16</v>
      </c>
      <c r="K83" s="147" t="s">
        <v>16</v>
      </c>
      <c r="L83" s="147" t="s">
        <v>16</v>
      </c>
      <c r="M83" s="147" t="s">
        <v>16</v>
      </c>
      <c r="N83" s="147" t="s">
        <v>16</v>
      </c>
    </row>
    <row r="84" spans="1:14" ht="112.5" x14ac:dyDescent="0.25">
      <c r="A84" s="145" t="s">
        <v>493</v>
      </c>
      <c r="B84" s="146" t="s">
        <v>1196</v>
      </c>
      <c r="C84" s="146" t="s">
        <v>495</v>
      </c>
      <c r="D84" s="147" t="s">
        <v>34</v>
      </c>
      <c r="E84" s="147">
        <v>60</v>
      </c>
      <c r="F84" s="147">
        <v>60</v>
      </c>
      <c r="G84" s="147">
        <v>65</v>
      </c>
      <c r="H84" s="147">
        <v>65</v>
      </c>
      <c r="I84" s="147" t="s">
        <v>16</v>
      </c>
      <c r="J84" s="147" t="s">
        <v>16</v>
      </c>
      <c r="K84" s="147" t="s">
        <v>16</v>
      </c>
      <c r="L84" s="147" t="s">
        <v>16</v>
      </c>
      <c r="M84" s="147" t="s">
        <v>16</v>
      </c>
      <c r="N84" s="147" t="s">
        <v>16</v>
      </c>
    </row>
    <row r="85" spans="1:14" ht="206.25" x14ac:dyDescent="0.25">
      <c r="A85" s="145" t="s">
        <v>496</v>
      </c>
      <c r="B85" s="146" t="s">
        <v>1200</v>
      </c>
      <c r="C85" s="146" t="s">
        <v>498</v>
      </c>
      <c r="D85" s="147" t="s">
        <v>2107</v>
      </c>
      <c r="E85" s="147">
        <v>2</v>
      </c>
      <c r="F85" s="147">
        <v>3</v>
      </c>
      <c r="G85" s="147">
        <v>2</v>
      </c>
      <c r="H85" s="147">
        <v>2</v>
      </c>
      <c r="I85" s="147" t="s">
        <v>16</v>
      </c>
      <c r="J85" s="147" t="s">
        <v>16</v>
      </c>
      <c r="K85" s="147" t="s">
        <v>16</v>
      </c>
      <c r="L85" s="147" t="s">
        <v>16</v>
      </c>
      <c r="M85" s="147" t="s">
        <v>16</v>
      </c>
      <c r="N85" s="147" t="s">
        <v>16</v>
      </c>
    </row>
    <row r="86" spans="1:14" ht="409.5" customHeight="1" x14ac:dyDescent="0.25">
      <c r="A86" s="145" t="s">
        <v>499</v>
      </c>
      <c r="B86" s="157" t="s">
        <v>1204</v>
      </c>
      <c r="C86" s="146" t="s">
        <v>500</v>
      </c>
      <c r="D86" s="147" t="s">
        <v>34</v>
      </c>
      <c r="E86" s="147">
        <v>0</v>
      </c>
      <c r="F86" s="147">
        <v>0</v>
      </c>
      <c r="G86" s="147">
        <v>0</v>
      </c>
      <c r="H86" s="147">
        <v>0</v>
      </c>
      <c r="I86" s="147" t="s">
        <v>16</v>
      </c>
      <c r="J86" s="147" t="s">
        <v>16</v>
      </c>
      <c r="K86" s="147" t="s">
        <v>16</v>
      </c>
      <c r="L86" s="147" t="s">
        <v>16</v>
      </c>
      <c r="M86" s="147" t="s">
        <v>16</v>
      </c>
      <c r="N86" s="147" t="s">
        <v>16</v>
      </c>
    </row>
    <row r="87" spans="1:14" ht="181.5" customHeight="1" x14ac:dyDescent="0.25">
      <c r="A87" s="145" t="s">
        <v>502</v>
      </c>
      <c r="B87" s="146" t="s">
        <v>2263</v>
      </c>
      <c r="C87" s="146" t="s">
        <v>2265</v>
      </c>
      <c r="D87" s="147" t="s">
        <v>2107</v>
      </c>
      <c r="E87" s="147">
        <v>0</v>
      </c>
      <c r="F87" s="147">
        <v>13</v>
      </c>
      <c r="G87" s="147" t="s">
        <v>16</v>
      </c>
      <c r="H87" s="147" t="s">
        <v>16</v>
      </c>
      <c r="I87" s="147" t="s">
        <v>16</v>
      </c>
      <c r="J87" s="147" t="s">
        <v>16</v>
      </c>
      <c r="K87" s="147" t="s">
        <v>16</v>
      </c>
      <c r="L87" s="147" t="s">
        <v>16</v>
      </c>
      <c r="M87" s="147" t="s">
        <v>16</v>
      </c>
      <c r="N87" s="147" t="s">
        <v>16</v>
      </c>
    </row>
    <row r="88" spans="1:14" ht="24" customHeight="1" x14ac:dyDescent="0.25">
      <c r="A88" s="228" t="s">
        <v>252</v>
      </c>
      <c r="B88" s="228"/>
      <c r="C88" s="228"/>
      <c r="D88" s="228"/>
      <c r="E88" s="228"/>
      <c r="F88" s="228"/>
      <c r="G88" s="228"/>
      <c r="H88" s="228"/>
      <c r="I88" s="228"/>
      <c r="J88" s="228"/>
      <c r="K88" s="228"/>
      <c r="L88" s="228"/>
      <c r="M88" s="228"/>
      <c r="N88" s="228"/>
    </row>
    <row r="89" spans="1:14" ht="24" customHeight="1" x14ac:dyDescent="0.25">
      <c r="A89" s="228" t="s">
        <v>501</v>
      </c>
      <c r="B89" s="228"/>
      <c r="C89" s="228"/>
      <c r="D89" s="228"/>
      <c r="E89" s="228"/>
      <c r="F89" s="228"/>
      <c r="G89" s="228"/>
      <c r="H89" s="228"/>
      <c r="I89" s="228"/>
      <c r="J89" s="228"/>
      <c r="K89" s="228"/>
      <c r="L89" s="228"/>
      <c r="M89" s="228"/>
      <c r="N89" s="228"/>
    </row>
    <row r="90" spans="1:14" ht="72" customHeight="1" x14ac:dyDescent="0.25">
      <c r="A90" s="145" t="s">
        <v>506</v>
      </c>
      <c r="B90" s="146" t="s">
        <v>1208</v>
      </c>
      <c r="C90" s="146" t="s">
        <v>503</v>
      </c>
      <c r="D90" s="147" t="s">
        <v>34</v>
      </c>
      <c r="E90" s="147" t="s">
        <v>16</v>
      </c>
      <c r="F90" s="147">
        <v>4359</v>
      </c>
      <c r="G90" s="147">
        <v>4359</v>
      </c>
      <c r="H90" s="147">
        <v>4359</v>
      </c>
      <c r="I90" s="147" t="s">
        <v>16</v>
      </c>
      <c r="J90" s="147" t="s">
        <v>16</v>
      </c>
      <c r="K90" s="147" t="s">
        <v>16</v>
      </c>
      <c r="L90" s="147" t="s">
        <v>16</v>
      </c>
      <c r="M90" s="147" t="s">
        <v>16</v>
      </c>
      <c r="N90" s="147" t="s">
        <v>16</v>
      </c>
    </row>
    <row r="91" spans="1:14" ht="25.5" customHeight="1" x14ac:dyDescent="0.25">
      <c r="A91" s="231" t="s">
        <v>505</v>
      </c>
      <c r="B91" s="231"/>
      <c r="C91" s="231"/>
      <c r="D91" s="231"/>
      <c r="E91" s="231"/>
      <c r="F91" s="231"/>
      <c r="G91" s="231"/>
      <c r="H91" s="231"/>
      <c r="I91" s="231"/>
      <c r="J91" s="231"/>
      <c r="K91" s="231"/>
      <c r="L91" s="231"/>
      <c r="M91" s="231"/>
      <c r="N91" s="231"/>
    </row>
    <row r="92" spans="1:14" ht="49.5" customHeight="1" x14ac:dyDescent="0.25">
      <c r="A92" s="145" t="s">
        <v>510</v>
      </c>
      <c r="B92" s="146" t="s">
        <v>1213</v>
      </c>
      <c r="C92" s="146" t="s">
        <v>508</v>
      </c>
      <c r="D92" s="147" t="s">
        <v>28</v>
      </c>
      <c r="E92" s="149">
        <v>91</v>
      </c>
      <c r="F92" s="149">
        <v>92</v>
      </c>
      <c r="G92" s="149">
        <v>93</v>
      </c>
      <c r="H92" s="149">
        <v>94</v>
      </c>
      <c r="I92" s="147" t="s">
        <v>16</v>
      </c>
      <c r="J92" s="147" t="s">
        <v>16</v>
      </c>
      <c r="K92" s="147" t="s">
        <v>16</v>
      </c>
      <c r="L92" s="147" t="s">
        <v>16</v>
      </c>
      <c r="M92" s="147" t="s">
        <v>16</v>
      </c>
      <c r="N92" s="147" t="s">
        <v>16</v>
      </c>
    </row>
    <row r="93" spans="1:14" ht="22.5" customHeight="1" x14ac:dyDescent="0.25">
      <c r="A93" s="228" t="s">
        <v>263</v>
      </c>
      <c r="B93" s="228"/>
      <c r="C93" s="228"/>
      <c r="D93" s="228"/>
      <c r="E93" s="228"/>
      <c r="F93" s="228"/>
      <c r="G93" s="228"/>
      <c r="H93" s="228"/>
      <c r="I93" s="228"/>
      <c r="J93" s="228"/>
      <c r="K93" s="228"/>
      <c r="L93" s="228"/>
      <c r="M93" s="228"/>
      <c r="N93" s="228"/>
    </row>
    <row r="94" spans="1:14" ht="22.5" customHeight="1" x14ac:dyDescent="0.25">
      <c r="A94" s="228" t="s">
        <v>509</v>
      </c>
      <c r="B94" s="228"/>
      <c r="C94" s="228"/>
      <c r="D94" s="228"/>
      <c r="E94" s="228"/>
      <c r="F94" s="228"/>
      <c r="G94" s="228"/>
      <c r="H94" s="228"/>
      <c r="I94" s="228"/>
      <c r="J94" s="228"/>
      <c r="K94" s="228"/>
      <c r="L94" s="228"/>
      <c r="M94" s="228"/>
      <c r="N94" s="228"/>
    </row>
    <row r="95" spans="1:14" ht="356.25" x14ac:dyDescent="0.25">
      <c r="A95" s="145" t="s">
        <v>514</v>
      </c>
      <c r="B95" s="146" t="s">
        <v>1217</v>
      </c>
      <c r="C95" s="146" t="s">
        <v>512</v>
      </c>
      <c r="D95" s="147" t="s">
        <v>28</v>
      </c>
      <c r="E95" s="149">
        <v>0</v>
      </c>
      <c r="F95" s="149">
        <v>75</v>
      </c>
      <c r="G95" s="149">
        <v>80</v>
      </c>
      <c r="H95" s="147" t="s">
        <v>513</v>
      </c>
      <c r="I95" s="147" t="s">
        <v>513</v>
      </c>
      <c r="J95" s="147" t="s">
        <v>513</v>
      </c>
      <c r="K95" s="147" t="s">
        <v>513</v>
      </c>
      <c r="L95" s="147" t="s">
        <v>513</v>
      </c>
      <c r="M95" s="147" t="s">
        <v>513</v>
      </c>
      <c r="N95" s="147" t="s">
        <v>16</v>
      </c>
    </row>
    <row r="96" spans="1:14" ht="252" customHeight="1" x14ac:dyDescent="0.25">
      <c r="A96" s="145" t="s">
        <v>518</v>
      </c>
      <c r="B96" s="146" t="s">
        <v>1221</v>
      </c>
      <c r="C96" s="146" t="s">
        <v>516</v>
      </c>
      <c r="D96" s="147" t="s">
        <v>28</v>
      </c>
      <c r="E96" s="149">
        <v>0</v>
      </c>
      <c r="F96" s="149">
        <v>89</v>
      </c>
      <c r="G96" s="149">
        <v>96.7</v>
      </c>
      <c r="H96" s="147" t="s">
        <v>513</v>
      </c>
      <c r="I96" s="147" t="s">
        <v>513</v>
      </c>
      <c r="J96" s="147" t="s">
        <v>513</v>
      </c>
      <c r="K96" s="147" t="s">
        <v>513</v>
      </c>
      <c r="L96" s="147" t="s">
        <v>513</v>
      </c>
      <c r="M96" s="147" t="s">
        <v>513</v>
      </c>
      <c r="N96" s="147" t="s">
        <v>16</v>
      </c>
    </row>
    <row r="97" spans="1:14" ht="30" customHeight="1" x14ac:dyDescent="0.25">
      <c r="A97" s="231" t="s">
        <v>517</v>
      </c>
      <c r="B97" s="231"/>
      <c r="C97" s="231"/>
      <c r="D97" s="231"/>
      <c r="E97" s="231"/>
      <c r="F97" s="231"/>
      <c r="G97" s="231"/>
      <c r="H97" s="231"/>
      <c r="I97" s="231"/>
      <c r="J97" s="231"/>
      <c r="K97" s="231"/>
      <c r="L97" s="231"/>
      <c r="M97" s="231"/>
      <c r="N97" s="231"/>
    </row>
    <row r="98" spans="1:14" ht="172.5" customHeight="1" x14ac:dyDescent="0.25">
      <c r="A98" s="145" t="s">
        <v>521</v>
      </c>
      <c r="B98" s="146" t="s">
        <v>2186</v>
      </c>
      <c r="C98" s="146" t="s">
        <v>520</v>
      </c>
      <c r="D98" s="147" t="s">
        <v>93</v>
      </c>
      <c r="E98" s="147">
        <v>0.46</v>
      </c>
      <c r="F98" s="147">
        <v>0.59199999999999997</v>
      </c>
      <c r="G98" s="147">
        <v>0.73399999999999999</v>
      </c>
      <c r="H98" s="147" t="s">
        <v>513</v>
      </c>
      <c r="I98" s="147" t="s">
        <v>513</v>
      </c>
      <c r="J98" s="147" t="s">
        <v>513</v>
      </c>
      <c r="K98" s="147" t="s">
        <v>513</v>
      </c>
      <c r="L98" s="147" t="s">
        <v>513</v>
      </c>
      <c r="M98" s="147" t="s">
        <v>513</v>
      </c>
      <c r="N98" s="147" t="s">
        <v>16</v>
      </c>
    </row>
    <row r="99" spans="1:14" ht="348" customHeight="1" x14ac:dyDescent="0.25">
      <c r="A99" s="145" t="s">
        <v>524</v>
      </c>
      <c r="B99" s="146" t="s">
        <v>1229</v>
      </c>
      <c r="C99" s="146" t="s">
        <v>523</v>
      </c>
      <c r="D99" s="147" t="s">
        <v>2107</v>
      </c>
      <c r="E99" s="147">
        <v>0</v>
      </c>
      <c r="F99" s="147">
        <v>1</v>
      </c>
      <c r="G99" s="147" t="s">
        <v>2278</v>
      </c>
      <c r="H99" s="147" t="s">
        <v>513</v>
      </c>
      <c r="I99" s="147" t="s">
        <v>513</v>
      </c>
      <c r="J99" s="147" t="s">
        <v>513</v>
      </c>
      <c r="K99" s="147" t="s">
        <v>513</v>
      </c>
      <c r="L99" s="147" t="s">
        <v>513</v>
      </c>
      <c r="M99" s="147" t="s">
        <v>513</v>
      </c>
      <c r="N99" s="147" t="s">
        <v>16</v>
      </c>
    </row>
    <row r="100" spans="1:14" ht="28.5" customHeight="1" x14ac:dyDescent="0.25">
      <c r="A100" s="232" t="s">
        <v>2277</v>
      </c>
      <c r="B100" s="233"/>
      <c r="C100" s="233"/>
      <c r="D100" s="233"/>
      <c r="E100" s="233"/>
      <c r="F100" s="233"/>
      <c r="G100" s="233"/>
      <c r="H100" s="233"/>
      <c r="I100" s="233"/>
      <c r="J100" s="233"/>
      <c r="K100" s="233"/>
      <c r="L100" s="233"/>
      <c r="M100" s="233"/>
      <c r="N100" s="234"/>
    </row>
    <row r="101" spans="1:14" ht="409.5" customHeight="1" x14ac:dyDescent="0.25">
      <c r="A101" s="145" t="s">
        <v>526</v>
      </c>
      <c r="B101" s="146" t="s">
        <v>1233</v>
      </c>
      <c r="C101" s="154" t="s">
        <v>525</v>
      </c>
      <c r="D101" s="147" t="s">
        <v>93</v>
      </c>
      <c r="E101" s="149">
        <v>0</v>
      </c>
      <c r="F101" s="149">
        <v>82.3</v>
      </c>
      <c r="G101" s="149">
        <v>119.2</v>
      </c>
      <c r="H101" s="147" t="s">
        <v>513</v>
      </c>
      <c r="I101" s="147" t="s">
        <v>513</v>
      </c>
      <c r="J101" s="147" t="s">
        <v>513</v>
      </c>
      <c r="K101" s="147" t="s">
        <v>513</v>
      </c>
      <c r="L101" s="147" t="s">
        <v>513</v>
      </c>
      <c r="M101" s="147" t="s">
        <v>513</v>
      </c>
      <c r="N101" s="147" t="s">
        <v>16</v>
      </c>
    </row>
    <row r="102" spans="1:14" ht="30" customHeight="1" x14ac:dyDescent="0.25">
      <c r="A102" s="231" t="s">
        <v>2119</v>
      </c>
      <c r="B102" s="231"/>
      <c r="C102" s="231"/>
      <c r="D102" s="231"/>
      <c r="E102" s="231"/>
      <c r="F102" s="231"/>
      <c r="G102" s="231"/>
      <c r="H102" s="231"/>
      <c r="I102" s="231"/>
      <c r="J102" s="231"/>
      <c r="K102" s="231"/>
      <c r="L102" s="231"/>
      <c r="M102" s="231"/>
      <c r="N102" s="231"/>
    </row>
    <row r="103" spans="1:14" ht="225" x14ac:dyDescent="0.25">
      <c r="A103" s="145" t="s">
        <v>528</v>
      </c>
      <c r="B103" s="146" t="s">
        <v>1238</v>
      </c>
      <c r="C103" s="146" t="s">
        <v>527</v>
      </c>
      <c r="D103" s="147" t="s">
        <v>28</v>
      </c>
      <c r="E103" s="149">
        <v>0</v>
      </c>
      <c r="F103" s="149">
        <v>95</v>
      </c>
      <c r="G103" s="149">
        <v>95</v>
      </c>
      <c r="H103" s="147" t="s">
        <v>513</v>
      </c>
      <c r="I103" s="147" t="s">
        <v>513</v>
      </c>
      <c r="J103" s="147" t="s">
        <v>513</v>
      </c>
      <c r="K103" s="147" t="s">
        <v>513</v>
      </c>
      <c r="L103" s="147" t="s">
        <v>513</v>
      </c>
      <c r="M103" s="147" t="s">
        <v>513</v>
      </c>
      <c r="N103" s="147" t="s">
        <v>16</v>
      </c>
    </row>
    <row r="104" spans="1:14" ht="187.5" x14ac:dyDescent="0.25">
      <c r="A104" s="145" t="s">
        <v>532</v>
      </c>
      <c r="B104" s="146" t="s">
        <v>1243</v>
      </c>
      <c r="C104" s="146" t="s">
        <v>530</v>
      </c>
      <c r="D104" s="147" t="s">
        <v>28</v>
      </c>
      <c r="E104" s="147">
        <v>0</v>
      </c>
      <c r="F104" s="147">
        <v>95</v>
      </c>
      <c r="G104" s="147">
        <v>95</v>
      </c>
      <c r="H104" s="147" t="s">
        <v>513</v>
      </c>
      <c r="I104" s="147" t="s">
        <v>513</v>
      </c>
      <c r="J104" s="147" t="s">
        <v>513</v>
      </c>
      <c r="K104" s="147" t="s">
        <v>513</v>
      </c>
      <c r="L104" s="147" t="s">
        <v>513</v>
      </c>
      <c r="M104" s="147" t="s">
        <v>513</v>
      </c>
      <c r="N104" s="147" t="s">
        <v>16</v>
      </c>
    </row>
    <row r="105" spans="1:14" ht="21.75" customHeight="1" x14ac:dyDescent="0.25">
      <c r="A105" s="228" t="s">
        <v>287</v>
      </c>
      <c r="B105" s="228"/>
      <c r="C105" s="228"/>
      <c r="D105" s="228"/>
      <c r="E105" s="228"/>
      <c r="F105" s="228"/>
      <c r="G105" s="228"/>
      <c r="H105" s="228"/>
      <c r="I105" s="228"/>
      <c r="J105" s="228"/>
      <c r="K105" s="228"/>
      <c r="L105" s="228"/>
      <c r="M105" s="228"/>
      <c r="N105" s="228"/>
    </row>
    <row r="106" spans="1:14" ht="45.75" customHeight="1" x14ac:dyDescent="0.25">
      <c r="A106" s="230" t="s">
        <v>531</v>
      </c>
      <c r="B106" s="230"/>
      <c r="C106" s="230"/>
      <c r="D106" s="230"/>
      <c r="E106" s="230"/>
      <c r="F106" s="230"/>
      <c r="G106" s="230"/>
      <c r="H106" s="230"/>
      <c r="I106" s="230"/>
      <c r="J106" s="230"/>
      <c r="K106" s="230"/>
      <c r="L106" s="230"/>
      <c r="M106" s="230"/>
      <c r="N106" s="230"/>
    </row>
    <row r="107" spans="1:14" ht="75" customHeight="1" x14ac:dyDescent="0.25">
      <c r="A107" s="145" t="s">
        <v>535</v>
      </c>
      <c r="B107" s="146" t="s">
        <v>1247</v>
      </c>
      <c r="C107" s="146" t="s">
        <v>533</v>
      </c>
      <c r="D107" s="147" t="s">
        <v>28</v>
      </c>
      <c r="E107" s="149">
        <v>100</v>
      </c>
      <c r="F107" s="149">
        <v>100</v>
      </c>
      <c r="G107" s="149">
        <v>100</v>
      </c>
      <c r="H107" s="149">
        <v>100</v>
      </c>
      <c r="I107" s="149">
        <v>100</v>
      </c>
      <c r="J107" s="149">
        <v>100</v>
      </c>
      <c r="K107" s="149">
        <v>100</v>
      </c>
      <c r="L107" s="149">
        <v>100</v>
      </c>
      <c r="M107" s="149">
        <v>100</v>
      </c>
      <c r="N107" s="147" t="s">
        <v>16</v>
      </c>
    </row>
    <row r="108" spans="1:14" ht="24" customHeight="1" x14ac:dyDescent="0.25">
      <c r="A108" s="229" t="s">
        <v>534</v>
      </c>
      <c r="B108" s="229"/>
      <c r="C108" s="229"/>
      <c r="D108" s="229"/>
      <c r="E108" s="229"/>
      <c r="F108" s="229"/>
      <c r="G108" s="229"/>
      <c r="H108" s="229"/>
      <c r="I108" s="229"/>
      <c r="J108" s="229"/>
      <c r="K108" s="229"/>
      <c r="L108" s="229"/>
      <c r="M108" s="229"/>
      <c r="N108" s="229"/>
    </row>
    <row r="109" spans="1:14" ht="40.5" customHeight="1" x14ac:dyDescent="0.25">
      <c r="A109" s="145" t="s">
        <v>537</v>
      </c>
      <c r="B109" s="146" t="s">
        <v>1251</v>
      </c>
      <c r="C109" s="146" t="s">
        <v>2223</v>
      </c>
      <c r="D109" s="147" t="s">
        <v>28</v>
      </c>
      <c r="E109" s="149">
        <v>100</v>
      </c>
      <c r="F109" s="149">
        <v>100</v>
      </c>
      <c r="G109" s="149">
        <v>100</v>
      </c>
      <c r="H109" s="149">
        <v>100</v>
      </c>
      <c r="I109" s="149">
        <v>100</v>
      </c>
      <c r="J109" s="149">
        <v>100</v>
      </c>
      <c r="K109" s="149">
        <v>100</v>
      </c>
      <c r="L109" s="149">
        <v>100</v>
      </c>
      <c r="M109" s="149">
        <v>100</v>
      </c>
      <c r="N109" s="147" t="s">
        <v>16</v>
      </c>
    </row>
    <row r="110" spans="1:14" ht="19.5" customHeight="1" x14ac:dyDescent="0.25">
      <c r="A110" s="228" t="s">
        <v>295</v>
      </c>
      <c r="B110" s="228"/>
      <c r="C110" s="228"/>
      <c r="D110" s="228"/>
      <c r="E110" s="228"/>
      <c r="F110" s="228"/>
      <c r="G110" s="228"/>
      <c r="H110" s="228"/>
      <c r="I110" s="228"/>
      <c r="J110" s="228"/>
      <c r="K110" s="228"/>
      <c r="L110" s="228"/>
      <c r="M110" s="228"/>
      <c r="N110" s="228"/>
    </row>
    <row r="111" spans="1:14" ht="19.5" customHeight="1" x14ac:dyDescent="0.25">
      <c r="A111" s="230" t="s">
        <v>2187</v>
      </c>
      <c r="B111" s="230"/>
      <c r="C111" s="230"/>
      <c r="D111" s="230"/>
      <c r="E111" s="230"/>
      <c r="F111" s="230"/>
      <c r="G111" s="230"/>
      <c r="H111" s="230"/>
      <c r="I111" s="230"/>
      <c r="J111" s="230"/>
      <c r="K111" s="230"/>
      <c r="L111" s="230"/>
      <c r="M111" s="230"/>
      <c r="N111" s="230"/>
    </row>
    <row r="112" spans="1:14" ht="73.5" customHeight="1" x14ac:dyDescent="0.25">
      <c r="A112" s="145" t="s">
        <v>541</v>
      </c>
      <c r="B112" s="146" t="s">
        <v>1255</v>
      </c>
      <c r="C112" s="146" t="s">
        <v>539</v>
      </c>
      <c r="D112" s="147" t="s">
        <v>28</v>
      </c>
      <c r="E112" s="147" t="s">
        <v>16</v>
      </c>
      <c r="F112" s="149">
        <v>80</v>
      </c>
      <c r="G112" s="149">
        <v>95</v>
      </c>
      <c r="H112" s="149">
        <v>95</v>
      </c>
      <c r="I112" s="149" t="s">
        <v>16</v>
      </c>
      <c r="J112" s="149" t="s">
        <v>16</v>
      </c>
      <c r="K112" s="149" t="s">
        <v>16</v>
      </c>
      <c r="L112" s="149" t="s">
        <v>16</v>
      </c>
      <c r="M112" s="149" t="s">
        <v>16</v>
      </c>
      <c r="N112" s="147" t="s">
        <v>16</v>
      </c>
    </row>
    <row r="113" spans="1:14" x14ac:dyDescent="0.25">
      <c r="A113" s="230" t="s">
        <v>2242</v>
      </c>
      <c r="B113" s="230"/>
      <c r="C113" s="230"/>
      <c r="D113" s="230"/>
      <c r="E113" s="230"/>
      <c r="F113" s="230"/>
      <c r="G113" s="230"/>
      <c r="H113" s="230"/>
      <c r="I113" s="230"/>
      <c r="J113" s="230"/>
      <c r="K113" s="230"/>
      <c r="L113" s="230"/>
      <c r="M113" s="230"/>
      <c r="N113" s="230"/>
    </row>
    <row r="114" spans="1:14" ht="73.5" customHeight="1" x14ac:dyDescent="0.25">
      <c r="A114" s="145" t="s">
        <v>544</v>
      </c>
      <c r="B114" s="87" t="s">
        <v>2271</v>
      </c>
      <c r="C114" s="87" t="s">
        <v>2240</v>
      </c>
      <c r="D114" s="147" t="s">
        <v>34</v>
      </c>
      <c r="E114" s="147" t="s">
        <v>16</v>
      </c>
      <c r="F114" s="149">
        <v>0</v>
      </c>
      <c r="G114" s="149">
        <v>11</v>
      </c>
      <c r="H114" s="149" t="s">
        <v>16</v>
      </c>
      <c r="I114" s="149" t="s">
        <v>16</v>
      </c>
      <c r="J114" s="149" t="s">
        <v>16</v>
      </c>
      <c r="K114" s="149" t="s">
        <v>16</v>
      </c>
      <c r="L114" s="149" t="s">
        <v>16</v>
      </c>
      <c r="M114" s="149" t="s">
        <v>16</v>
      </c>
      <c r="N114" s="149" t="s">
        <v>16</v>
      </c>
    </row>
    <row r="115" spans="1:14" ht="73.5" customHeight="1" x14ac:dyDescent="0.25">
      <c r="A115" s="145" t="s">
        <v>547</v>
      </c>
      <c r="B115" s="87" t="s">
        <v>2276</v>
      </c>
      <c r="C115" s="87" t="s">
        <v>2241</v>
      </c>
      <c r="D115" s="147" t="s">
        <v>34</v>
      </c>
      <c r="E115" s="147" t="s">
        <v>16</v>
      </c>
      <c r="F115" s="149">
        <v>0</v>
      </c>
      <c r="G115" s="149">
        <v>647</v>
      </c>
      <c r="H115" s="149" t="s">
        <v>16</v>
      </c>
      <c r="I115" s="149" t="s">
        <v>16</v>
      </c>
      <c r="J115" s="149" t="s">
        <v>16</v>
      </c>
      <c r="K115" s="149" t="s">
        <v>16</v>
      </c>
      <c r="L115" s="149" t="s">
        <v>16</v>
      </c>
      <c r="M115" s="149" t="s">
        <v>16</v>
      </c>
      <c r="N115" s="149" t="s">
        <v>16</v>
      </c>
    </row>
    <row r="116" spans="1:14" ht="24" customHeight="1" x14ac:dyDescent="0.25">
      <c r="A116" s="228" t="s">
        <v>300</v>
      </c>
      <c r="B116" s="228"/>
      <c r="C116" s="228"/>
      <c r="D116" s="228"/>
      <c r="E116" s="228"/>
      <c r="F116" s="228"/>
      <c r="G116" s="228"/>
      <c r="H116" s="228"/>
      <c r="I116" s="228"/>
      <c r="J116" s="228"/>
      <c r="K116" s="228"/>
      <c r="L116" s="228"/>
      <c r="M116" s="228"/>
      <c r="N116" s="228"/>
    </row>
    <row r="117" spans="1:14" ht="24" customHeight="1" x14ac:dyDescent="0.25">
      <c r="A117" s="230" t="s">
        <v>540</v>
      </c>
      <c r="B117" s="230"/>
      <c r="C117" s="230"/>
      <c r="D117" s="230"/>
      <c r="E117" s="230"/>
      <c r="F117" s="230"/>
      <c r="G117" s="230"/>
      <c r="H117" s="230"/>
      <c r="I117" s="230"/>
      <c r="J117" s="230"/>
      <c r="K117" s="230"/>
      <c r="L117" s="230"/>
      <c r="M117" s="230"/>
      <c r="N117" s="230"/>
    </row>
    <row r="118" spans="1:14" ht="75" x14ac:dyDescent="0.25">
      <c r="A118" s="145" t="s">
        <v>551</v>
      </c>
      <c r="B118" s="146" t="s">
        <v>1260</v>
      </c>
      <c r="C118" s="146" t="s">
        <v>542</v>
      </c>
      <c r="D118" s="147" t="s">
        <v>28</v>
      </c>
      <c r="E118" s="149">
        <v>100</v>
      </c>
      <c r="F118" s="149">
        <v>100</v>
      </c>
      <c r="G118" s="149">
        <v>100</v>
      </c>
      <c r="H118" s="149">
        <v>100</v>
      </c>
      <c r="I118" s="149">
        <v>100</v>
      </c>
      <c r="J118" s="149">
        <v>100</v>
      </c>
      <c r="K118" s="149">
        <v>100</v>
      </c>
      <c r="L118" s="149">
        <v>100</v>
      </c>
      <c r="M118" s="149">
        <v>100</v>
      </c>
      <c r="N118" s="147" t="s">
        <v>16</v>
      </c>
    </row>
    <row r="119" spans="1:14" ht="21" customHeight="1" x14ac:dyDescent="0.25">
      <c r="A119" s="228" t="s">
        <v>306</v>
      </c>
      <c r="B119" s="228"/>
      <c r="C119" s="228"/>
      <c r="D119" s="228"/>
      <c r="E119" s="228"/>
      <c r="F119" s="228"/>
      <c r="G119" s="228"/>
      <c r="H119" s="228"/>
      <c r="I119" s="228"/>
      <c r="J119" s="228"/>
      <c r="K119" s="228"/>
      <c r="L119" s="228"/>
      <c r="M119" s="228"/>
      <c r="N119" s="228"/>
    </row>
    <row r="120" spans="1:14" ht="21" customHeight="1" x14ac:dyDescent="0.25">
      <c r="A120" s="230" t="s">
        <v>543</v>
      </c>
      <c r="B120" s="230"/>
      <c r="C120" s="230"/>
      <c r="D120" s="230"/>
      <c r="E120" s="230"/>
      <c r="F120" s="230"/>
      <c r="G120" s="230"/>
      <c r="H120" s="230"/>
      <c r="I120" s="230"/>
      <c r="J120" s="230"/>
      <c r="K120" s="230"/>
      <c r="L120" s="230"/>
      <c r="M120" s="230"/>
      <c r="N120" s="230"/>
    </row>
    <row r="121" spans="1:14" ht="155.25" customHeight="1" x14ac:dyDescent="0.25">
      <c r="A121" s="145" t="s">
        <v>553</v>
      </c>
      <c r="B121" s="146" t="s">
        <v>1264</v>
      </c>
      <c r="C121" s="146" t="s">
        <v>545</v>
      </c>
      <c r="D121" s="147" t="s">
        <v>2107</v>
      </c>
      <c r="E121" s="147" t="s">
        <v>16</v>
      </c>
      <c r="F121" s="147">
        <v>2</v>
      </c>
      <c r="G121" s="147">
        <v>1</v>
      </c>
      <c r="H121" s="147">
        <v>1</v>
      </c>
      <c r="I121" s="147" t="s">
        <v>16</v>
      </c>
      <c r="J121" s="147" t="s">
        <v>16</v>
      </c>
      <c r="K121" s="147" t="s">
        <v>16</v>
      </c>
      <c r="L121" s="147" t="s">
        <v>16</v>
      </c>
      <c r="M121" s="147" t="s">
        <v>16</v>
      </c>
      <c r="N121" s="147" t="s">
        <v>16</v>
      </c>
    </row>
    <row r="122" spans="1:14" ht="19.5" customHeight="1" x14ac:dyDescent="0.25">
      <c r="A122" s="228" t="s">
        <v>311</v>
      </c>
      <c r="B122" s="228"/>
      <c r="C122" s="228"/>
      <c r="D122" s="228"/>
      <c r="E122" s="228"/>
      <c r="F122" s="228"/>
      <c r="G122" s="228"/>
      <c r="H122" s="228"/>
      <c r="I122" s="228"/>
      <c r="J122" s="228"/>
      <c r="K122" s="228"/>
      <c r="L122" s="228"/>
      <c r="M122" s="228"/>
      <c r="N122" s="228"/>
    </row>
    <row r="123" spans="1:14" ht="19.5" customHeight="1" x14ac:dyDescent="0.25">
      <c r="A123" s="228" t="s">
        <v>546</v>
      </c>
      <c r="B123" s="228"/>
      <c r="C123" s="228"/>
      <c r="D123" s="228"/>
      <c r="E123" s="228"/>
      <c r="F123" s="228"/>
      <c r="G123" s="228"/>
      <c r="H123" s="228"/>
      <c r="I123" s="228"/>
      <c r="J123" s="228"/>
      <c r="K123" s="228"/>
      <c r="L123" s="228"/>
      <c r="M123" s="228"/>
      <c r="N123" s="228"/>
    </row>
    <row r="124" spans="1:14" ht="37.5" x14ac:dyDescent="0.25">
      <c r="A124" s="145" t="s">
        <v>555</v>
      </c>
      <c r="B124" s="146" t="s">
        <v>1269</v>
      </c>
      <c r="C124" s="146" t="s">
        <v>549</v>
      </c>
      <c r="D124" s="147" t="s">
        <v>28</v>
      </c>
      <c r="E124" s="149">
        <v>95</v>
      </c>
      <c r="F124" s="149">
        <v>95</v>
      </c>
      <c r="G124" s="149">
        <v>95</v>
      </c>
      <c r="H124" s="149">
        <v>95</v>
      </c>
      <c r="I124" s="149">
        <v>95</v>
      </c>
      <c r="J124" s="149">
        <v>95</v>
      </c>
      <c r="K124" s="149">
        <v>95</v>
      </c>
      <c r="L124" s="149">
        <v>95</v>
      </c>
      <c r="M124" s="149">
        <v>95</v>
      </c>
      <c r="N124" s="158" t="s">
        <v>16</v>
      </c>
    </row>
    <row r="125" spans="1:14" ht="21" customHeight="1" x14ac:dyDescent="0.25">
      <c r="A125" s="228" t="s">
        <v>317</v>
      </c>
      <c r="B125" s="228"/>
      <c r="C125" s="228"/>
      <c r="D125" s="228"/>
      <c r="E125" s="228"/>
      <c r="F125" s="228"/>
      <c r="G125" s="228"/>
      <c r="H125" s="228"/>
      <c r="I125" s="228"/>
      <c r="J125" s="228"/>
      <c r="K125" s="228"/>
      <c r="L125" s="228"/>
      <c r="M125" s="228"/>
      <c r="N125" s="228"/>
    </row>
    <row r="126" spans="1:14" ht="21" customHeight="1" x14ac:dyDescent="0.25">
      <c r="A126" s="228" t="s">
        <v>550</v>
      </c>
      <c r="B126" s="228"/>
      <c r="C126" s="228"/>
      <c r="D126" s="228"/>
      <c r="E126" s="228"/>
      <c r="F126" s="228"/>
      <c r="G126" s="228"/>
      <c r="H126" s="228"/>
      <c r="I126" s="228"/>
      <c r="J126" s="228"/>
      <c r="K126" s="228"/>
      <c r="L126" s="228"/>
      <c r="M126" s="228"/>
      <c r="N126" s="228"/>
    </row>
    <row r="127" spans="1:14" ht="295.5" customHeight="1" x14ac:dyDescent="0.25">
      <c r="A127" s="145" t="s">
        <v>558</v>
      </c>
      <c r="B127" s="146" t="s">
        <v>92</v>
      </c>
      <c r="C127" s="146" t="s">
        <v>552</v>
      </c>
      <c r="D127" s="147" t="s">
        <v>93</v>
      </c>
      <c r="E127" s="147">
        <v>0</v>
      </c>
      <c r="F127" s="147">
        <v>29.279</v>
      </c>
      <c r="G127" s="147">
        <v>30.928000000000001</v>
      </c>
      <c r="H127" s="147" t="s">
        <v>513</v>
      </c>
      <c r="I127" s="147" t="s">
        <v>513</v>
      </c>
      <c r="J127" s="147" t="s">
        <v>513</v>
      </c>
      <c r="K127" s="147" t="s">
        <v>513</v>
      </c>
      <c r="L127" s="147" t="s">
        <v>513</v>
      </c>
      <c r="M127" s="147" t="s">
        <v>513</v>
      </c>
      <c r="N127" s="158" t="s">
        <v>16</v>
      </c>
    </row>
    <row r="128" spans="1:14" ht="25.5" customHeight="1" x14ac:dyDescent="0.25">
      <c r="A128" s="228" t="s">
        <v>2120</v>
      </c>
      <c r="B128" s="228"/>
      <c r="C128" s="228"/>
      <c r="D128" s="228"/>
      <c r="E128" s="228"/>
      <c r="F128" s="228"/>
      <c r="G128" s="228"/>
      <c r="H128" s="228"/>
      <c r="I128" s="228"/>
      <c r="J128" s="228"/>
      <c r="K128" s="228"/>
      <c r="L128" s="228"/>
      <c r="M128" s="228"/>
      <c r="N128" s="228"/>
    </row>
    <row r="129" spans="1:14" ht="166.5" customHeight="1" x14ac:dyDescent="0.25">
      <c r="A129" s="145" t="s">
        <v>560</v>
      </c>
      <c r="B129" s="146" t="s">
        <v>1274</v>
      </c>
      <c r="C129" s="146" t="s">
        <v>554</v>
      </c>
      <c r="D129" s="147" t="s">
        <v>55</v>
      </c>
      <c r="E129" s="147">
        <v>0</v>
      </c>
      <c r="F129" s="147">
        <v>8.2940000000000005</v>
      </c>
      <c r="G129" s="147">
        <v>8.3770000000000007</v>
      </c>
      <c r="H129" s="147" t="s">
        <v>513</v>
      </c>
      <c r="I129" s="147" t="s">
        <v>513</v>
      </c>
      <c r="J129" s="147" t="s">
        <v>513</v>
      </c>
      <c r="K129" s="147" t="s">
        <v>513</v>
      </c>
      <c r="L129" s="147" t="s">
        <v>513</v>
      </c>
      <c r="M129" s="147" t="s">
        <v>513</v>
      </c>
      <c r="N129" s="158" t="s">
        <v>16</v>
      </c>
    </row>
    <row r="130" spans="1:14" ht="205.5" customHeight="1" x14ac:dyDescent="0.25">
      <c r="A130" s="145" t="s">
        <v>562</v>
      </c>
      <c r="B130" s="146" t="s">
        <v>1278</v>
      </c>
      <c r="C130" s="146" t="s">
        <v>556</v>
      </c>
      <c r="D130" s="147" t="s">
        <v>93</v>
      </c>
      <c r="E130" s="147">
        <v>0</v>
      </c>
      <c r="F130" s="147">
        <v>22.428999999999998</v>
      </c>
      <c r="G130" s="147">
        <v>22.66</v>
      </c>
      <c r="H130" s="147" t="s">
        <v>513</v>
      </c>
      <c r="I130" s="147" t="s">
        <v>513</v>
      </c>
      <c r="J130" s="147" t="s">
        <v>513</v>
      </c>
      <c r="K130" s="147" t="s">
        <v>513</v>
      </c>
      <c r="L130" s="147" t="s">
        <v>513</v>
      </c>
      <c r="M130" s="147" t="s">
        <v>513</v>
      </c>
      <c r="N130" s="147" t="s">
        <v>16</v>
      </c>
    </row>
    <row r="131" spans="1:14" ht="24" customHeight="1" x14ac:dyDescent="0.25">
      <c r="A131" s="228" t="s">
        <v>334</v>
      </c>
      <c r="B131" s="228"/>
      <c r="C131" s="228"/>
      <c r="D131" s="228"/>
      <c r="E131" s="228"/>
      <c r="F131" s="228"/>
      <c r="G131" s="228"/>
      <c r="H131" s="228"/>
      <c r="I131" s="228"/>
      <c r="J131" s="228"/>
      <c r="K131" s="228"/>
      <c r="L131" s="228"/>
      <c r="M131" s="228"/>
      <c r="N131" s="228"/>
    </row>
    <row r="132" spans="1:14" ht="24" customHeight="1" x14ac:dyDescent="0.25">
      <c r="A132" s="228" t="s">
        <v>557</v>
      </c>
      <c r="B132" s="228"/>
      <c r="C132" s="228"/>
      <c r="D132" s="228"/>
      <c r="E132" s="228"/>
      <c r="F132" s="228"/>
      <c r="G132" s="228"/>
      <c r="H132" s="228"/>
      <c r="I132" s="228"/>
      <c r="J132" s="228"/>
      <c r="K132" s="228"/>
      <c r="L132" s="228"/>
      <c r="M132" s="228"/>
      <c r="N132" s="228"/>
    </row>
    <row r="133" spans="1:14" ht="109.5" customHeight="1" x14ac:dyDescent="0.25">
      <c r="A133" s="145" t="s">
        <v>564</v>
      </c>
      <c r="B133" s="146" t="s">
        <v>2188</v>
      </c>
      <c r="C133" s="146" t="s">
        <v>559</v>
      </c>
      <c r="D133" s="147" t="s">
        <v>28</v>
      </c>
      <c r="E133" s="149">
        <v>100</v>
      </c>
      <c r="F133" s="149">
        <v>100</v>
      </c>
      <c r="G133" s="149">
        <v>100</v>
      </c>
      <c r="H133" s="149">
        <v>100</v>
      </c>
      <c r="I133" s="147" t="s">
        <v>16</v>
      </c>
      <c r="J133" s="147" t="s">
        <v>16</v>
      </c>
      <c r="K133" s="147" t="s">
        <v>16</v>
      </c>
      <c r="L133" s="147" t="s">
        <v>16</v>
      </c>
      <c r="M133" s="147" t="s">
        <v>16</v>
      </c>
      <c r="N133" s="158" t="s">
        <v>16</v>
      </c>
    </row>
    <row r="134" spans="1:14" ht="30" customHeight="1" x14ac:dyDescent="0.25">
      <c r="A134" s="228" t="s">
        <v>340</v>
      </c>
      <c r="B134" s="228"/>
      <c r="C134" s="228"/>
      <c r="D134" s="228"/>
      <c r="E134" s="228"/>
      <c r="F134" s="228"/>
      <c r="G134" s="228"/>
      <c r="H134" s="228"/>
      <c r="I134" s="228"/>
      <c r="J134" s="228"/>
      <c r="K134" s="228"/>
      <c r="L134" s="228"/>
      <c r="M134" s="228"/>
      <c r="N134" s="228"/>
    </row>
    <row r="135" spans="1:14" ht="27" customHeight="1" x14ac:dyDescent="0.25">
      <c r="A135" s="228" t="s">
        <v>2121</v>
      </c>
      <c r="B135" s="228"/>
      <c r="C135" s="228"/>
      <c r="D135" s="228"/>
      <c r="E135" s="228"/>
      <c r="F135" s="228"/>
      <c r="G135" s="228"/>
      <c r="H135" s="228"/>
      <c r="I135" s="228"/>
      <c r="J135" s="228"/>
      <c r="K135" s="228"/>
      <c r="L135" s="228"/>
      <c r="M135" s="228"/>
      <c r="N135" s="228"/>
    </row>
    <row r="136" spans="1:14" ht="279" customHeight="1" x14ac:dyDescent="0.25">
      <c r="A136" s="145" t="s">
        <v>2243</v>
      </c>
      <c r="B136" s="146" t="s">
        <v>2189</v>
      </c>
      <c r="C136" s="159" t="s">
        <v>561</v>
      </c>
      <c r="D136" s="160" t="s">
        <v>28</v>
      </c>
      <c r="E136" s="161">
        <v>0</v>
      </c>
      <c r="F136" s="161">
        <v>100</v>
      </c>
      <c r="G136" s="161">
        <v>100</v>
      </c>
      <c r="H136" s="160" t="s">
        <v>513</v>
      </c>
      <c r="I136" s="160" t="s">
        <v>513</v>
      </c>
      <c r="J136" s="160" t="s">
        <v>513</v>
      </c>
      <c r="K136" s="160" t="s">
        <v>513</v>
      </c>
      <c r="L136" s="160" t="s">
        <v>513</v>
      </c>
      <c r="M136" s="160" t="s">
        <v>513</v>
      </c>
      <c r="N136" s="158" t="s">
        <v>16</v>
      </c>
    </row>
    <row r="137" spans="1:14" ht="210" customHeight="1" x14ac:dyDescent="0.25">
      <c r="A137" s="145" t="s">
        <v>568</v>
      </c>
      <c r="B137" s="146" t="s">
        <v>1291</v>
      </c>
      <c r="C137" s="159" t="s">
        <v>563</v>
      </c>
      <c r="D137" s="160" t="s">
        <v>2107</v>
      </c>
      <c r="E137" s="160">
        <v>0</v>
      </c>
      <c r="F137" s="160">
        <v>1</v>
      </c>
      <c r="G137" s="160">
        <v>1</v>
      </c>
      <c r="H137" s="160" t="s">
        <v>513</v>
      </c>
      <c r="I137" s="160" t="s">
        <v>513</v>
      </c>
      <c r="J137" s="160" t="s">
        <v>513</v>
      </c>
      <c r="K137" s="160" t="s">
        <v>513</v>
      </c>
      <c r="L137" s="160" t="s">
        <v>513</v>
      </c>
      <c r="M137" s="160" t="s">
        <v>513</v>
      </c>
      <c r="N137" s="158" t="s">
        <v>16</v>
      </c>
    </row>
    <row r="138" spans="1:14" ht="225" x14ac:dyDescent="0.25">
      <c r="A138" s="145" t="s">
        <v>571</v>
      </c>
      <c r="B138" s="146" t="s">
        <v>1295</v>
      </c>
      <c r="C138" s="159" t="s">
        <v>2219</v>
      </c>
      <c r="D138" s="160" t="s">
        <v>28</v>
      </c>
      <c r="E138" s="161">
        <v>0</v>
      </c>
      <c r="F138" s="161">
        <v>1</v>
      </c>
      <c r="G138" s="161">
        <v>1</v>
      </c>
      <c r="H138" s="160" t="s">
        <v>513</v>
      </c>
      <c r="I138" s="160" t="s">
        <v>513</v>
      </c>
      <c r="J138" s="160" t="s">
        <v>513</v>
      </c>
      <c r="K138" s="160" t="s">
        <v>513</v>
      </c>
      <c r="L138" s="160" t="s">
        <v>513</v>
      </c>
      <c r="M138" s="160" t="s">
        <v>513</v>
      </c>
      <c r="N138" s="158" t="s">
        <v>16</v>
      </c>
    </row>
    <row r="139" spans="1:14" ht="409.5" customHeight="1" x14ac:dyDescent="0.25">
      <c r="A139" s="145" t="s">
        <v>573</v>
      </c>
      <c r="B139" s="146" t="s">
        <v>1299</v>
      </c>
      <c r="C139" s="162" t="s">
        <v>567</v>
      </c>
      <c r="D139" s="160" t="s">
        <v>2107</v>
      </c>
      <c r="E139" s="160">
        <v>0</v>
      </c>
      <c r="F139" s="160" t="s">
        <v>513</v>
      </c>
      <c r="G139" s="160">
        <v>1</v>
      </c>
      <c r="H139" s="160" t="s">
        <v>513</v>
      </c>
      <c r="I139" s="160" t="s">
        <v>513</v>
      </c>
      <c r="J139" s="160" t="s">
        <v>513</v>
      </c>
      <c r="K139" s="160" t="s">
        <v>513</v>
      </c>
      <c r="L139" s="160" t="s">
        <v>513</v>
      </c>
      <c r="M139" s="160" t="s">
        <v>513</v>
      </c>
      <c r="N139" s="158" t="s">
        <v>16</v>
      </c>
    </row>
    <row r="140" spans="1:14" ht="192" customHeight="1" x14ac:dyDescent="0.25">
      <c r="A140" s="145" t="s">
        <v>576</v>
      </c>
      <c r="B140" s="146" t="s">
        <v>1303</v>
      </c>
      <c r="C140" s="159" t="s">
        <v>569</v>
      </c>
      <c r="D140" s="160" t="s">
        <v>2107</v>
      </c>
      <c r="E140" s="160">
        <v>0</v>
      </c>
      <c r="F140" s="160">
        <v>1</v>
      </c>
      <c r="G140" s="160">
        <v>1</v>
      </c>
      <c r="H140" s="160" t="s">
        <v>513</v>
      </c>
      <c r="I140" s="160" t="s">
        <v>513</v>
      </c>
      <c r="J140" s="160" t="s">
        <v>513</v>
      </c>
      <c r="K140" s="160" t="s">
        <v>513</v>
      </c>
      <c r="L140" s="160" t="s">
        <v>513</v>
      </c>
      <c r="M140" s="160" t="s">
        <v>513</v>
      </c>
      <c r="N140" s="158" t="s">
        <v>16</v>
      </c>
    </row>
    <row r="141" spans="1:14" ht="55.5" customHeight="1" x14ac:dyDescent="0.25">
      <c r="A141" s="229" t="s">
        <v>570</v>
      </c>
      <c r="B141" s="229"/>
      <c r="C141" s="229"/>
      <c r="D141" s="229"/>
      <c r="E141" s="229"/>
      <c r="F141" s="229"/>
      <c r="G141" s="229"/>
      <c r="H141" s="229"/>
      <c r="I141" s="229"/>
      <c r="J141" s="229"/>
      <c r="K141" s="229"/>
      <c r="L141" s="229"/>
      <c r="M141" s="229"/>
      <c r="N141" s="229"/>
    </row>
    <row r="142" spans="1:14" ht="165" customHeight="1" x14ac:dyDescent="0.25">
      <c r="A142" s="145" t="s">
        <v>579</v>
      </c>
      <c r="B142" s="146" t="s">
        <v>2190</v>
      </c>
      <c r="C142" s="163" t="s">
        <v>572</v>
      </c>
      <c r="D142" s="160" t="s">
        <v>2107</v>
      </c>
      <c r="E142" s="160">
        <v>0</v>
      </c>
      <c r="F142" s="160">
        <v>15765</v>
      </c>
      <c r="G142" s="160">
        <v>15765</v>
      </c>
      <c r="H142" s="160" t="s">
        <v>16</v>
      </c>
      <c r="I142" s="160" t="s">
        <v>16</v>
      </c>
      <c r="J142" s="160" t="s">
        <v>16</v>
      </c>
      <c r="K142" s="160" t="s">
        <v>16</v>
      </c>
      <c r="L142" s="160" t="s">
        <v>16</v>
      </c>
      <c r="M142" s="160" t="s">
        <v>16</v>
      </c>
      <c r="N142" s="158" t="s">
        <v>16</v>
      </c>
    </row>
    <row r="143" spans="1:14" ht="172.5" customHeight="1" x14ac:dyDescent="0.25">
      <c r="A143" s="145" t="s">
        <v>582</v>
      </c>
      <c r="B143" s="146" t="s">
        <v>1311</v>
      </c>
      <c r="C143" s="159" t="s">
        <v>574</v>
      </c>
      <c r="D143" s="160" t="s">
        <v>28</v>
      </c>
      <c r="E143" s="161">
        <v>0</v>
      </c>
      <c r="F143" s="161">
        <v>85</v>
      </c>
      <c r="G143" s="161">
        <v>100</v>
      </c>
      <c r="H143" s="160" t="s">
        <v>16</v>
      </c>
      <c r="I143" s="160" t="s">
        <v>16</v>
      </c>
      <c r="J143" s="160" t="s">
        <v>16</v>
      </c>
      <c r="K143" s="160" t="s">
        <v>16</v>
      </c>
      <c r="L143" s="160" t="s">
        <v>16</v>
      </c>
      <c r="M143" s="160" t="s">
        <v>16</v>
      </c>
      <c r="N143" s="158" t="s">
        <v>16</v>
      </c>
    </row>
    <row r="144" spans="1:14" ht="22.5" customHeight="1" x14ac:dyDescent="0.25">
      <c r="A144" s="228" t="s">
        <v>354</v>
      </c>
      <c r="B144" s="228"/>
      <c r="C144" s="228"/>
      <c r="D144" s="228"/>
      <c r="E144" s="228"/>
      <c r="F144" s="228"/>
      <c r="G144" s="228"/>
      <c r="H144" s="228"/>
      <c r="I144" s="228"/>
      <c r="J144" s="228"/>
      <c r="K144" s="228"/>
      <c r="L144" s="228"/>
      <c r="M144" s="228"/>
      <c r="N144" s="228"/>
    </row>
    <row r="145" spans="1:14" ht="27" customHeight="1" x14ac:dyDescent="0.25">
      <c r="A145" s="228" t="s">
        <v>575</v>
      </c>
      <c r="B145" s="228"/>
      <c r="C145" s="228"/>
      <c r="D145" s="228"/>
      <c r="E145" s="228"/>
      <c r="F145" s="228"/>
      <c r="G145" s="228"/>
      <c r="H145" s="228"/>
      <c r="I145" s="228"/>
      <c r="J145" s="228"/>
      <c r="K145" s="228"/>
      <c r="L145" s="228"/>
      <c r="M145" s="228"/>
      <c r="N145" s="228"/>
    </row>
    <row r="146" spans="1:14" ht="37.5" x14ac:dyDescent="0.25">
      <c r="A146" s="145" t="s">
        <v>586</v>
      </c>
      <c r="B146" s="146" t="s">
        <v>1314</v>
      </c>
      <c r="C146" s="146" t="s">
        <v>577</v>
      </c>
      <c r="D146" s="147" t="s">
        <v>2107</v>
      </c>
      <c r="E146" s="147">
        <v>78</v>
      </c>
      <c r="F146" s="147">
        <v>78</v>
      </c>
      <c r="G146" s="147">
        <v>78</v>
      </c>
      <c r="H146" s="147">
        <v>78</v>
      </c>
      <c r="I146" s="147">
        <v>78</v>
      </c>
      <c r="J146" s="147">
        <v>78</v>
      </c>
      <c r="K146" s="147">
        <v>78</v>
      </c>
      <c r="L146" s="147">
        <v>78</v>
      </c>
      <c r="M146" s="147">
        <v>78</v>
      </c>
      <c r="N146" s="158" t="s">
        <v>16</v>
      </c>
    </row>
    <row r="147" spans="1:14" ht="22.5" customHeight="1" x14ac:dyDescent="0.25">
      <c r="A147" s="228" t="s">
        <v>359</v>
      </c>
      <c r="B147" s="228"/>
      <c r="C147" s="228"/>
      <c r="D147" s="228"/>
      <c r="E147" s="228"/>
      <c r="F147" s="228"/>
      <c r="G147" s="228"/>
      <c r="H147" s="228"/>
      <c r="I147" s="228"/>
      <c r="J147" s="228"/>
      <c r="K147" s="228"/>
      <c r="L147" s="228"/>
      <c r="M147" s="228"/>
      <c r="N147" s="228"/>
    </row>
    <row r="148" spans="1:14" ht="22.5" customHeight="1" x14ac:dyDescent="0.25">
      <c r="A148" s="228" t="s">
        <v>578</v>
      </c>
      <c r="B148" s="228"/>
      <c r="C148" s="228"/>
      <c r="D148" s="228"/>
      <c r="E148" s="228"/>
      <c r="F148" s="228"/>
      <c r="G148" s="228"/>
      <c r="H148" s="228"/>
      <c r="I148" s="228"/>
      <c r="J148" s="228"/>
      <c r="K148" s="228"/>
      <c r="L148" s="228"/>
      <c r="M148" s="228"/>
      <c r="N148" s="228"/>
    </row>
    <row r="149" spans="1:14" ht="56.25" x14ac:dyDescent="0.25">
      <c r="A149" s="145" t="s">
        <v>589</v>
      </c>
      <c r="B149" s="146" t="s">
        <v>741</v>
      </c>
      <c r="C149" s="146" t="s">
        <v>580</v>
      </c>
      <c r="D149" s="147" t="s">
        <v>2107</v>
      </c>
      <c r="E149" s="147">
        <v>78</v>
      </c>
      <c r="F149" s="147">
        <v>78</v>
      </c>
      <c r="G149" s="147">
        <v>78</v>
      </c>
      <c r="H149" s="147">
        <v>78</v>
      </c>
      <c r="I149" s="147">
        <v>78</v>
      </c>
      <c r="J149" s="147">
        <v>78</v>
      </c>
      <c r="K149" s="147">
        <v>78</v>
      </c>
      <c r="L149" s="147">
        <v>78</v>
      </c>
      <c r="M149" s="147">
        <v>78</v>
      </c>
      <c r="N149" s="158" t="s">
        <v>16</v>
      </c>
    </row>
    <row r="150" spans="1:14" ht="22.5" customHeight="1" x14ac:dyDescent="0.25">
      <c r="A150" s="228" t="s">
        <v>364</v>
      </c>
      <c r="B150" s="228"/>
      <c r="C150" s="228"/>
      <c r="D150" s="228"/>
      <c r="E150" s="228"/>
      <c r="F150" s="228"/>
      <c r="G150" s="228"/>
      <c r="H150" s="228"/>
      <c r="I150" s="228"/>
      <c r="J150" s="228"/>
      <c r="K150" s="228"/>
      <c r="L150" s="228"/>
      <c r="M150" s="228"/>
      <c r="N150" s="228"/>
    </row>
    <row r="151" spans="1:14" ht="22.5" customHeight="1" x14ac:dyDescent="0.25">
      <c r="A151" s="228" t="s">
        <v>581</v>
      </c>
      <c r="B151" s="228"/>
      <c r="C151" s="228"/>
      <c r="D151" s="228"/>
      <c r="E151" s="228"/>
      <c r="F151" s="228"/>
      <c r="G151" s="228"/>
      <c r="H151" s="228"/>
      <c r="I151" s="228"/>
      <c r="J151" s="228"/>
      <c r="K151" s="228"/>
      <c r="L151" s="228"/>
      <c r="M151" s="228"/>
      <c r="N151" s="228"/>
    </row>
    <row r="152" spans="1:14" ht="56.25" x14ac:dyDescent="0.25">
      <c r="A152" s="145" t="s">
        <v>2244</v>
      </c>
      <c r="B152" s="146" t="s">
        <v>583</v>
      </c>
      <c r="C152" s="146" t="s">
        <v>584</v>
      </c>
      <c r="D152" s="147" t="s">
        <v>2107</v>
      </c>
      <c r="E152" s="147">
        <v>1</v>
      </c>
      <c r="F152" s="147">
        <v>0</v>
      </c>
      <c r="G152" s="147">
        <v>1</v>
      </c>
      <c r="H152" s="147" t="s">
        <v>16</v>
      </c>
      <c r="I152" s="147" t="s">
        <v>16</v>
      </c>
      <c r="J152" s="147" t="s">
        <v>16</v>
      </c>
      <c r="K152" s="147" t="s">
        <v>16</v>
      </c>
      <c r="L152" s="147" t="s">
        <v>16</v>
      </c>
      <c r="M152" s="147" t="s">
        <v>16</v>
      </c>
      <c r="N152" s="158" t="s">
        <v>16</v>
      </c>
    </row>
    <row r="153" spans="1:14" ht="19.5" customHeight="1" x14ac:dyDescent="0.25">
      <c r="A153" s="228" t="s">
        <v>369</v>
      </c>
      <c r="B153" s="228"/>
      <c r="C153" s="228"/>
      <c r="D153" s="228"/>
      <c r="E153" s="228"/>
      <c r="F153" s="228"/>
      <c r="G153" s="228"/>
      <c r="H153" s="228"/>
      <c r="I153" s="228"/>
      <c r="J153" s="228"/>
      <c r="K153" s="228"/>
      <c r="L153" s="228"/>
      <c r="M153" s="228"/>
      <c r="N153" s="228"/>
    </row>
    <row r="154" spans="1:14" ht="19.5" customHeight="1" x14ac:dyDescent="0.25">
      <c r="A154" s="228" t="s">
        <v>585</v>
      </c>
      <c r="B154" s="228"/>
      <c r="C154" s="228"/>
      <c r="D154" s="228"/>
      <c r="E154" s="228"/>
      <c r="F154" s="228"/>
      <c r="G154" s="228"/>
      <c r="H154" s="228"/>
      <c r="I154" s="228"/>
      <c r="J154" s="228"/>
      <c r="K154" s="228"/>
      <c r="L154" s="228"/>
      <c r="M154" s="228"/>
      <c r="N154" s="228"/>
    </row>
    <row r="155" spans="1:14" x14ac:dyDescent="0.25">
      <c r="A155" s="145" t="s">
        <v>2245</v>
      </c>
      <c r="B155" s="146" t="s">
        <v>1323</v>
      </c>
      <c r="C155" s="146" t="s">
        <v>587</v>
      </c>
      <c r="D155" s="147" t="s">
        <v>2107</v>
      </c>
      <c r="E155" s="147">
        <v>3</v>
      </c>
      <c r="F155" s="147">
        <v>3</v>
      </c>
      <c r="G155" s="147">
        <v>3</v>
      </c>
      <c r="H155" s="147">
        <v>3</v>
      </c>
      <c r="I155" s="147">
        <v>3</v>
      </c>
      <c r="J155" s="147">
        <v>3</v>
      </c>
      <c r="K155" s="147">
        <v>3</v>
      </c>
      <c r="L155" s="147">
        <v>3</v>
      </c>
      <c r="M155" s="147">
        <v>3</v>
      </c>
      <c r="N155" s="158" t="s">
        <v>16</v>
      </c>
    </row>
    <row r="156" spans="1:14" ht="22.5" customHeight="1" x14ac:dyDescent="0.25">
      <c r="A156" s="228" t="s">
        <v>374</v>
      </c>
      <c r="B156" s="228"/>
      <c r="C156" s="228"/>
      <c r="D156" s="228"/>
      <c r="E156" s="228"/>
      <c r="F156" s="228"/>
      <c r="G156" s="228"/>
      <c r="H156" s="228"/>
      <c r="I156" s="228"/>
      <c r="J156" s="228"/>
      <c r="K156" s="228"/>
      <c r="L156" s="228"/>
      <c r="M156" s="228"/>
      <c r="N156" s="228"/>
    </row>
    <row r="157" spans="1:14" ht="22.5" customHeight="1" x14ac:dyDescent="0.25">
      <c r="A157" s="228" t="s">
        <v>588</v>
      </c>
      <c r="B157" s="228"/>
      <c r="C157" s="228"/>
      <c r="D157" s="228"/>
      <c r="E157" s="228"/>
      <c r="F157" s="228"/>
      <c r="G157" s="228"/>
      <c r="H157" s="228"/>
      <c r="I157" s="228"/>
      <c r="J157" s="228"/>
      <c r="K157" s="228"/>
      <c r="L157" s="228"/>
      <c r="M157" s="228"/>
      <c r="N157" s="228"/>
    </row>
    <row r="158" spans="1:14" ht="56.25" x14ac:dyDescent="0.25">
      <c r="A158" s="145" t="s">
        <v>2266</v>
      </c>
      <c r="B158" s="146" t="s">
        <v>1327</v>
      </c>
      <c r="C158" s="146" t="s">
        <v>590</v>
      </c>
      <c r="D158" s="147" t="s">
        <v>2107</v>
      </c>
      <c r="E158" s="147">
        <v>5</v>
      </c>
      <c r="F158" s="147">
        <v>5</v>
      </c>
      <c r="G158" s="147">
        <v>6</v>
      </c>
      <c r="H158" s="147">
        <v>5</v>
      </c>
      <c r="I158" s="147">
        <v>5</v>
      </c>
      <c r="J158" s="147">
        <v>5</v>
      </c>
      <c r="K158" s="147">
        <v>5</v>
      </c>
      <c r="L158" s="147">
        <v>5</v>
      </c>
      <c r="M158" s="147">
        <v>5</v>
      </c>
      <c r="N158" s="158" t="s">
        <v>16</v>
      </c>
    </row>
  </sheetData>
  <mergeCells count="80">
    <mergeCell ref="A2:N2"/>
    <mergeCell ref="A3:A4"/>
    <mergeCell ref="B3:B4"/>
    <mergeCell ref="C3:C4"/>
    <mergeCell ref="D3:D4"/>
    <mergeCell ref="E3:E4"/>
    <mergeCell ref="F3:M3"/>
    <mergeCell ref="N3:N4"/>
    <mergeCell ref="A6:N6"/>
    <mergeCell ref="A7:N7"/>
    <mergeCell ref="A10:N10"/>
    <mergeCell ref="A12:N12"/>
    <mergeCell ref="A15:N15"/>
    <mergeCell ref="A17:N17"/>
    <mergeCell ref="A21:N21"/>
    <mergeCell ref="A22:N22"/>
    <mergeCell ref="A29:N29"/>
    <mergeCell ref="A30:N30"/>
    <mergeCell ref="A34:N34"/>
    <mergeCell ref="A35:N35"/>
    <mergeCell ref="A40:N40"/>
    <mergeCell ref="A41:N41"/>
    <mergeCell ref="A43:N43"/>
    <mergeCell ref="A44:N44"/>
    <mergeCell ref="A46:N46"/>
    <mergeCell ref="A47:N47"/>
    <mergeCell ref="A51:N51"/>
    <mergeCell ref="A52:N52"/>
    <mergeCell ref="A54:N54"/>
    <mergeCell ref="A55:N55"/>
    <mergeCell ref="A60:N60"/>
    <mergeCell ref="A61:N61"/>
    <mergeCell ref="A67:N67"/>
    <mergeCell ref="A68:N68"/>
    <mergeCell ref="A71:N71"/>
    <mergeCell ref="A72:N72"/>
    <mergeCell ref="A74:N74"/>
    <mergeCell ref="A75:N75"/>
    <mergeCell ref="A77:N77"/>
    <mergeCell ref="A78:N78"/>
    <mergeCell ref="A80:N80"/>
    <mergeCell ref="A81:N81"/>
    <mergeCell ref="A88:N88"/>
    <mergeCell ref="A102:N102"/>
    <mergeCell ref="A105:N105"/>
    <mergeCell ref="A106:N106"/>
    <mergeCell ref="A108:N108"/>
    <mergeCell ref="A89:N89"/>
    <mergeCell ref="A91:N91"/>
    <mergeCell ref="A93:N93"/>
    <mergeCell ref="A94:N94"/>
    <mergeCell ref="A97:N97"/>
    <mergeCell ref="A100:N100"/>
    <mergeCell ref="A110:N110"/>
    <mergeCell ref="A111:N111"/>
    <mergeCell ref="A116:N116"/>
    <mergeCell ref="A117:N117"/>
    <mergeCell ref="A119:N119"/>
    <mergeCell ref="A113:N113"/>
    <mergeCell ref="A120:N120"/>
    <mergeCell ref="A122:N122"/>
    <mergeCell ref="A123:N123"/>
    <mergeCell ref="A125:N125"/>
    <mergeCell ref="A126:N126"/>
    <mergeCell ref="A128:N128"/>
    <mergeCell ref="A131:N131"/>
    <mergeCell ref="A132:N132"/>
    <mergeCell ref="A134:N134"/>
    <mergeCell ref="A135:N135"/>
    <mergeCell ref="A141:N141"/>
    <mergeCell ref="A144:N144"/>
    <mergeCell ref="A145:N145"/>
    <mergeCell ref="A147:N147"/>
    <mergeCell ref="A148:N148"/>
    <mergeCell ref="A157:N157"/>
    <mergeCell ref="A150:N150"/>
    <mergeCell ref="A151:N151"/>
    <mergeCell ref="A153:N153"/>
    <mergeCell ref="A154:N154"/>
    <mergeCell ref="A156:N156"/>
  </mergeCells>
  <pageMargins left="0.25" right="0.25" top="0.75" bottom="0.75" header="0.3" footer="0.3"/>
  <pageSetup paperSize="9" scale="46"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01"/>
  <sheetViews>
    <sheetView zoomScale="59" zoomScaleNormal="59" workbookViewId="0">
      <pane xSplit="2" ySplit="5" topLeftCell="C125" activePane="bottomRight" state="frozen"/>
      <selection activeCell="G13" sqref="G13"/>
      <selection pane="topRight" activeCell="G13" sqref="G13"/>
      <selection pane="bottomLeft" activeCell="G13" sqref="G13"/>
      <selection pane="bottomRight" activeCell="D132" sqref="A132:XFD132"/>
    </sheetView>
  </sheetViews>
  <sheetFormatPr defaultRowHeight="15.75" x14ac:dyDescent="0.25"/>
  <cols>
    <col min="1" max="1" width="5.42578125" style="65" customWidth="1"/>
    <col min="2" max="2" width="36.5703125" style="65" customWidth="1"/>
    <col min="3" max="3" width="25" style="65" customWidth="1"/>
    <col min="4" max="4" width="7.5703125" style="65" customWidth="1"/>
    <col min="5" max="5" width="24.85546875" style="65" customWidth="1"/>
    <col min="6" max="14" width="16.85546875" style="65" customWidth="1"/>
    <col min="15" max="15" width="17.42578125" style="65" customWidth="1"/>
    <col min="16" max="16384" width="9.140625" style="65"/>
  </cols>
  <sheetData>
    <row r="1" spans="1:15" ht="26.25" customHeight="1" x14ac:dyDescent="0.25">
      <c r="N1" s="255" t="s">
        <v>2267</v>
      </c>
      <c r="O1" s="256"/>
    </row>
    <row r="2" spans="1:15" x14ac:dyDescent="0.25">
      <c r="A2" s="257" t="s">
        <v>591</v>
      </c>
      <c r="B2" s="257"/>
      <c r="C2" s="257"/>
      <c r="D2" s="257"/>
      <c r="E2" s="257"/>
      <c r="F2" s="257"/>
      <c r="G2" s="257"/>
      <c r="H2" s="257"/>
      <c r="I2" s="257"/>
      <c r="J2" s="257"/>
      <c r="K2" s="257"/>
      <c r="L2" s="257"/>
      <c r="M2" s="257"/>
      <c r="N2" s="257"/>
      <c r="O2" s="257"/>
    </row>
    <row r="3" spans="1:15" ht="34.5" customHeight="1" x14ac:dyDescent="0.25">
      <c r="A3" s="242" t="s">
        <v>592</v>
      </c>
      <c r="B3" s="242" t="s">
        <v>593</v>
      </c>
      <c r="C3" s="242" t="s">
        <v>594</v>
      </c>
      <c r="D3" s="242" t="s">
        <v>595</v>
      </c>
      <c r="E3" s="242"/>
      <c r="F3" s="242" t="s">
        <v>596</v>
      </c>
      <c r="G3" s="242"/>
      <c r="H3" s="242"/>
      <c r="I3" s="242"/>
      <c r="J3" s="242"/>
      <c r="K3" s="242"/>
      <c r="L3" s="242"/>
      <c r="M3" s="242"/>
      <c r="N3" s="242"/>
      <c r="O3" s="242" t="s">
        <v>385</v>
      </c>
    </row>
    <row r="4" spans="1:15" ht="63" customHeight="1" x14ac:dyDescent="0.25">
      <c r="A4" s="242"/>
      <c r="B4" s="242"/>
      <c r="C4" s="242"/>
      <c r="D4" s="72" t="s">
        <v>597</v>
      </c>
      <c r="E4" s="72" t="s">
        <v>598</v>
      </c>
      <c r="F4" s="72" t="s">
        <v>386</v>
      </c>
      <c r="G4" s="72" t="s">
        <v>387</v>
      </c>
      <c r="H4" s="72" t="s">
        <v>388</v>
      </c>
      <c r="I4" s="72" t="s">
        <v>389</v>
      </c>
      <c r="J4" s="72" t="s">
        <v>390</v>
      </c>
      <c r="K4" s="72" t="s">
        <v>391</v>
      </c>
      <c r="L4" s="72" t="s">
        <v>392</v>
      </c>
      <c r="M4" s="72" t="s">
        <v>393</v>
      </c>
      <c r="N4" s="72" t="s">
        <v>599</v>
      </c>
      <c r="O4" s="242"/>
    </row>
    <row r="5" spans="1:15" x14ac:dyDescent="0.25">
      <c r="A5" s="72">
        <v>1</v>
      </c>
      <c r="B5" s="72">
        <v>2</v>
      </c>
      <c r="C5" s="72">
        <v>3</v>
      </c>
      <c r="D5" s="72">
        <v>4</v>
      </c>
      <c r="E5" s="72">
        <v>5</v>
      </c>
      <c r="F5" s="72">
        <v>6</v>
      </c>
      <c r="G5" s="72">
        <v>7</v>
      </c>
      <c r="H5" s="72">
        <v>8</v>
      </c>
      <c r="I5" s="72">
        <v>9</v>
      </c>
      <c r="J5" s="72">
        <v>10</v>
      </c>
      <c r="K5" s="72">
        <v>11</v>
      </c>
      <c r="L5" s="72">
        <v>12</v>
      </c>
      <c r="M5" s="72">
        <v>13</v>
      </c>
      <c r="N5" s="72">
        <v>14</v>
      </c>
      <c r="O5" s="72">
        <v>15</v>
      </c>
    </row>
    <row r="6" spans="1:15" ht="15" customHeight="1" x14ac:dyDescent="0.25">
      <c r="A6" s="242">
        <v>1</v>
      </c>
      <c r="B6" s="245" t="s">
        <v>600</v>
      </c>
      <c r="C6" s="66" t="s">
        <v>601</v>
      </c>
      <c r="D6" s="74"/>
      <c r="E6" s="74"/>
      <c r="F6" s="67">
        <f t="shared" ref="F6:N6" si="0">F10+F16+F22+F25+F28+F36+F40+F54+F60+F66+F71+F74+F87+F93+F114+F128+F130+F146+F150+F154+F157+F164+F169+F173+F178+F181+F125</f>
        <v>62109329.139999986</v>
      </c>
      <c r="G6" s="67">
        <f t="shared" si="0"/>
        <v>62142067.499999985</v>
      </c>
      <c r="H6" s="67">
        <f t="shared" si="0"/>
        <v>65960355.899999991</v>
      </c>
      <c r="I6" s="67">
        <f t="shared" si="0"/>
        <v>68645758.400000006</v>
      </c>
      <c r="J6" s="67">
        <f t="shared" si="0"/>
        <v>68645758.400000006</v>
      </c>
      <c r="K6" s="67">
        <f t="shared" si="0"/>
        <v>68645758.400000006</v>
      </c>
      <c r="L6" s="67">
        <f t="shared" si="0"/>
        <v>68645758.400000006</v>
      </c>
      <c r="M6" s="67">
        <f t="shared" si="0"/>
        <v>68645758.400000006</v>
      </c>
      <c r="N6" s="67">
        <f t="shared" si="0"/>
        <v>533440544.54000002</v>
      </c>
      <c r="O6" s="68"/>
    </row>
    <row r="7" spans="1:15" ht="15" customHeight="1" x14ac:dyDescent="0.25">
      <c r="A7" s="242"/>
      <c r="B7" s="245"/>
      <c r="C7" s="74" t="s">
        <v>19</v>
      </c>
      <c r="D7" s="74"/>
      <c r="E7" s="74"/>
      <c r="F7" s="93">
        <f t="shared" ref="F7:N7" si="1">F11+F17+F23+F26+F29+F37+F41+F55+F61+F67+F72+F75+F88+F94+F115+F131+F147+F151+F155+F158+F165+F170+F174+F179+F182+F126</f>
        <v>26547956.600000005</v>
      </c>
      <c r="G7" s="49">
        <f t="shared" si="1"/>
        <v>24552360.40000001</v>
      </c>
      <c r="H7" s="49">
        <f t="shared" si="1"/>
        <v>25751455.399999999</v>
      </c>
      <c r="I7" s="49">
        <f t="shared" si="1"/>
        <v>25751455.399999999</v>
      </c>
      <c r="J7" s="49">
        <f t="shared" si="1"/>
        <v>25751455.399999999</v>
      </c>
      <c r="K7" s="49">
        <f t="shared" si="1"/>
        <v>25751455.399999999</v>
      </c>
      <c r="L7" s="49">
        <f t="shared" si="1"/>
        <v>25751455.399999999</v>
      </c>
      <c r="M7" s="49">
        <f t="shared" si="1"/>
        <v>25751455.399999999</v>
      </c>
      <c r="N7" s="49">
        <f t="shared" si="1"/>
        <v>205609049.40000001</v>
      </c>
      <c r="O7" s="68"/>
    </row>
    <row r="8" spans="1:15" ht="15" customHeight="1" x14ac:dyDescent="0.25">
      <c r="A8" s="242"/>
      <c r="B8" s="245"/>
      <c r="C8" s="74" t="s">
        <v>602</v>
      </c>
      <c r="D8" s="74"/>
      <c r="E8" s="74"/>
      <c r="F8" s="49">
        <f t="shared" ref="F8:N8" si="2">F144+F112</f>
        <v>849714.2</v>
      </c>
      <c r="G8" s="49">
        <f t="shared" si="2"/>
        <v>0</v>
      </c>
      <c r="H8" s="49">
        <f t="shared" si="2"/>
        <v>0</v>
      </c>
      <c r="I8" s="49">
        <f t="shared" si="2"/>
        <v>0</v>
      </c>
      <c r="J8" s="49">
        <f t="shared" si="2"/>
        <v>0</v>
      </c>
      <c r="K8" s="49">
        <f t="shared" si="2"/>
        <v>0</v>
      </c>
      <c r="L8" s="49">
        <f t="shared" si="2"/>
        <v>0</v>
      </c>
      <c r="M8" s="49">
        <f t="shared" si="2"/>
        <v>0</v>
      </c>
      <c r="N8" s="49">
        <f t="shared" si="2"/>
        <v>849714.2</v>
      </c>
      <c r="O8" s="68"/>
    </row>
    <row r="9" spans="1:15" ht="15" customHeight="1" x14ac:dyDescent="0.25">
      <c r="A9" s="242"/>
      <c r="B9" s="245"/>
      <c r="C9" s="74" t="s">
        <v>603</v>
      </c>
      <c r="D9" s="74"/>
      <c r="E9" s="74"/>
      <c r="F9" s="49">
        <f t="shared" ref="F9:N9" si="3">F35+F70+F113+F124+F129+F145+F153+F184</f>
        <v>34711658.340000004</v>
      </c>
      <c r="G9" s="49">
        <f t="shared" si="3"/>
        <v>37589707.100000009</v>
      </c>
      <c r="H9" s="49">
        <f t="shared" si="3"/>
        <v>40208900.499999993</v>
      </c>
      <c r="I9" s="49">
        <f t="shared" si="3"/>
        <v>42894303</v>
      </c>
      <c r="J9" s="49">
        <f t="shared" si="3"/>
        <v>42894303</v>
      </c>
      <c r="K9" s="49">
        <f t="shared" si="3"/>
        <v>42894303</v>
      </c>
      <c r="L9" s="49">
        <f t="shared" si="3"/>
        <v>42894303</v>
      </c>
      <c r="M9" s="49">
        <f t="shared" si="3"/>
        <v>42894303</v>
      </c>
      <c r="N9" s="49">
        <f t="shared" si="3"/>
        <v>326981780.94</v>
      </c>
      <c r="O9" s="68"/>
    </row>
    <row r="10" spans="1:15" ht="15" customHeight="1" x14ac:dyDescent="0.25">
      <c r="A10" s="242">
        <v>2</v>
      </c>
      <c r="B10" s="245" t="s">
        <v>394</v>
      </c>
      <c r="C10" s="90" t="s">
        <v>601</v>
      </c>
      <c r="D10" s="91"/>
      <c r="E10" s="91"/>
      <c r="F10" s="89">
        <f>F11</f>
        <v>167629.29999999999</v>
      </c>
      <c r="G10" s="67">
        <f t="shared" ref="G10:M10" si="4">G11</f>
        <v>199340.1</v>
      </c>
      <c r="H10" s="67">
        <f t="shared" si="4"/>
        <v>208160.2</v>
      </c>
      <c r="I10" s="67">
        <f t="shared" si="4"/>
        <v>208160.2</v>
      </c>
      <c r="J10" s="67">
        <f t="shared" si="4"/>
        <v>208160.2</v>
      </c>
      <c r="K10" s="67">
        <f t="shared" si="4"/>
        <v>208160.2</v>
      </c>
      <c r="L10" s="67">
        <f t="shared" si="4"/>
        <v>208160.2</v>
      </c>
      <c r="M10" s="67">
        <f t="shared" si="4"/>
        <v>208160.2</v>
      </c>
      <c r="N10" s="67">
        <f>N11</f>
        <v>1615930.5999999999</v>
      </c>
      <c r="O10" s="68"/>
    </row>
    <row r="11" spans="1:15" ht="15" customHeight="1" x14ac:dyDescent="0.25">
      <c r="A11" s="242"/>
      <c r="B11" s="245"/>
      <c r="C11" s="244" t="s">
        <v>19</v>
      </c>
      <c r="D11" s="74"/>
      <c r="E11" s="74"/>
      <c r="F11" s="49">
        <f>+F12+F13+F15+F14</f>
        <v>167629.29999999999</v>
      </c>
      <c r="G11" s="49">
        <f t="shared" ref="G11:M11" si="5">+G12+G13+G15+G14</f>
        <v>199340.1</v>
      </c>
      <c r="H11" s="49">
        <f t="shared" si="5"/>
        <v>208160.2</v>
      </c>
      <c r="I11" s="49">
        <f t="shared" si="5"/>
        <v>208160.2</v>
      </c>
      <c r="J11" s="49">
        <f t="shared" si="5"/>
        <v>208160.2</v>
      </c>
      <c r="K11" s="49">
        <f t="shared" si="5"/>
        <v>208160.2</v>
      </c>
      <c r="L11" s="49">
        <f t="shared" si="5"/>
        <v>208160.2</v>
      </c>
      <c r="M11" s="49">
        <f t="shared" si="5"/>
        <v>208160.2</v>
      </c>
      <c r="N11" s="49">
        <f>+N12+N13+N15+N14</f>
        <v>1615930.5999999999</v>
      </c>
      <c r="O11" s="68"/>
    </row>
    <row r="12" spans="1:15" ht="15" customHeight="1" x14ac:dyDescent="0.25">
      <c r="A12" s="242"/>
      <c r="B12" s="245"/>
      <c r="C12" s="244"/>
      <c r="D12" s="72">
        <v>891</v>
      </c>
      <c r="E12" s="72" t="s">
        <v>604</v>
      </c>
      <c r="F12" s="49">
        <v>139188.09999999998</v>
      </c>
      <c r="G12" s="49">
        <v>147546</v>
      </c>
      <c r="H12" s="49">
        <v>156366.1</v>
      </c>
      <c r="I12" s="49">
        <f t="shared" ref="I12:M15" si="6">H12</f>
        <v>156366.1</v>
      </c>
      <c r="J12" s="49">
        <f t="shared" si="6"/>
        <v>156366.1</v>
      </c>
      <c r="K12" s="49">
        <f t="shared" si="6"/>
        <v>156366.1</v>
      </c>
      <c r="L12" s="49">
        <f t="shared" si="6"/>
        <v>156366.1</v>
      </c>
      <c r="M12" s="49">
        <f t="shared" si="6"/>
        <v>156366.1</v>
      </c>
      <c r="N12" s="49">
        <f>F12+G12+H12+I12+J12+K12+L12+M12</f>
        <v>1224930.7</v>
      </c>
      <c r="O12" s="68"/>
    </row>
    <row r="13" spans="1:15" ht="15" customHeight="1" x14ac:dyDescent="0.25">
      <c r="A13" s="242"/>
      <c r="B13" s="245"/>
      <c r="C13" s="244"/>
      <c r="D13" s="72">
        <v>891</v>
      </c>
      <c r="E13" s="72" t="s">
        <v>605</v>
      </c>
      <c r="F13" s="49">
        <v>3300</v>
      </c>
      <c r="G13" s="49">
        <v>3300</v>
      </c>
      <c r="H13" s="49">
        <v>3300</v>
      </c>
      <c r="I13" s="49">
        <f t="shared" si="6"/>
        <v>3300</v>
      </c>
      <c r="J13" s="49">
        <f t="shared" si="6"/>
        <v>3300</v>
      </c>
      <c r="K13" s="49">
        <f t="shared" si="6"/>
        <v>3300</v>
      </c>
      <c r="L13" s="49">
        <f t="shared" si="6"/>
        <v>3300</v>
      </c>
      <c r="M13" s="49">
        <f t="shared" si="6"/>
        <v>3300</v>
      </c>
      <c r="N13" s="49">
        <f t="shared" ref="N13:N15" si="7">F13+G13+H13+I13+J13+K13+L13+M13</f>
        <v>26400</v>
      </c>
      <c r="O13" s="68"/>
    </row>
    <row r="14" spans="1:15" ht="15" customHeight="1" x14ac:dyDescent="0.25">
      <c r="A14" s="242"/>
      <c r="B14" s="245"/>
      <c r="C14" s="244"/>
      <c r="D14" s="72">
        <v>891</v>
      </c>
      <c r="E14" s="72" t="s">
        <v>2228</v>
      </c>
      <c r="F14" s="49"/>
      <c r="G14" s="49"/>
      <c r="H14" s="49"/>
      <c r="I14" s="49">
        <f t="shared" si="6"/>
        <v>0</v>
      </c>
      <c r="J14" s="49">
        <f t="shared" si="6"/>
        <v>0</v>
      </c>
      <c r="K14" s="49">
        <f t="shared" si="6"/>
        <v>0</v>
      </c>
      <c r="L14" s="49">
        <f t="shared" si="6"/>
        <v>0</v>
      </c>
      <c r="M14" s="49">
        <f t="shared" si="6"/>
        <v>0</v>
      </c>
      <c r="N14" s="49">
        <f t="shared" si="7"/>
        <v>0</v>
      </c>
      <c r="O14" s="68"/>
    </row>
    <row r="15" spans="1:15" ht="15" customHeight="1" x14ac:dyDescent="0.25">
      <c r="A15" s="242"/>
      <c r="B15" s="245"/>
      <c r="C15" s="244"/>
      <c r="D15" s="72">
        <v>891</v>
      </c>
      <c r="E15" s="72" t="s">
        <v>606</v>
      </c>
      <c r="F15" s="49">
        <v>25141.200000000001</v>
      </c>
      <c r="G15" s="49">
        <v>48494.1</v>
      </c>
      <c r="H15" s="49">
        <v>48494.1</v>
      </c>
      <c r="I15" s="49">
        <f t="shared" si="6"/>
        <v>48494.1</v>
      </c>
      <c r="J15" s="49">
        <f t="shared" si="6"/>
        <v>48494.1</v>
      </c>
      <c r="K15" s="49">
        <f t="shared" si="6"/>
        <v>48494.1</v>
      </c>
      <c r="L15" s="49">
        <f t="shared" si="6"/>
        <v>48494.1</v>
      </c>
      <c r="M15" s="49">
        <f t="shared" si="6"/>
        <v>48494.1</v>
      </c>
      <c r="N15" s="49">
        <f t="shared" si="7"/>
        <v>364599.89999999997</v>
      </c>
      <c r="O15" s="68"/>
    </row>
    <row r="16" spans="1:15" ht="21" customHeight="1" x14ac:dyDescent="0.25">
      <c r="A16" s="246">
        <v>3</v>
      </c>
      <c r="B16" s="249" t="s">
        <v>607</v>
      </c>
      <c r="C16" s="90" t="s">
        <v>601</v>
      </c>
      <c r="D16" s="91"/>
      <c r="E16" s="91"/>
      <c r="F16" s="89">
        <f>F17</f>
        <v>1665854.9</v>
      </c>
      <c r="G16" s="67">
        <f t="shared" ref="F16:N26" si="8">G17</f>
        <v>1599485.4</v>
      </c>
      <c r="H16" s="67">
        <f t="shared" si="8"/>
        <v>2416628.1</v>
      </c>
      <c r="I16" s="67">
        <f t="shared" si="8"/>
        <v>2416628.1</v>
      </c>
      <c r="J16" s="67">
        <f t="shared" si="8"/>
        <v>2416628.1</v>
      </c>
      <c r="K16" s="67">
        <f t="shared" si="8"/>
        <v>2416628.1</v>
      </c>
      <c r="L16" s="67">
        <f t="shared" si="8"/>
        <v>2416628.1</v>
      </c>
      <c r="M16" s="67">
        <f t="shared" si="8"/>
        <v>2416628.1</v>
      </c>
      <c r="N16" s="67">
        <f t="shared" si="8"/>
        <v>17765108.899999999</v>
      </c>
      <c r="O16" s="68"/>
    </row>
    <row r="17" spans="1:15" ht="21" customHeight="1" x14ac:dyDescent="0.25">
      <c r="A17" s="247"/>
      <c r="B17" s="250"/>
      <c r="C17" s="252" t="s">
        <v>19</v>
      </c>
      <c r="D17" s="74"/>
      <c r="E17" s="74"/>
      <c r="F17" s="49">
        <f>F18+F19+F21+F20</f>
        <v>1665854.9</v>
      </c>
      <c r="G17" s="49">
        <f t="shared" ref="G17:N17" si="9">G18+G19+G21+G20</f>
        <v>1599485.4</v>
      </c>
      <c r="H17" s="49">
        <f t="shared" si="9"/>
        <v>2416628.1</v>
      </c>
      <c r="I17" s="49">
        <f t="shared" si="9"/>
        <v>2416628.1</v>
      </c>
      <c r="J17" s="49">
        <f t="shared" si="9"/>
        <v>2416628.1</v>
      </c>
      <c r="K17" s="49">
        <f t="shared" si="9"/>
        <v>2416628.1</v>
      </c>
      <c r="L17" s="49">
        <f t="shared" si="9"/>
        <v>2416628.1</v>
      </c>
      <c r="M17" s="49">
        <f t="shared" si="9"/>
        <v>2416628.1</v>
      </c>
      <c r="N17" s="49">
        <f t="shared" si="9"/>
        <v>17765108.899999999</v>
      </c>
      <c r="O17" s="68"/>
    </row>
    <row r="18" spans="1:15" ht="21" customHeight="1" x14ac:dyDescent="0.25">
      <c r="A18" s="247"/>
      <c r="B18" s="250"/>
      <c r="C18" s="254"/>
      <c r="D18" s="72">
        <v>891</v>
      </c>
      <c r="E18" s="72" t="s">
        <v>608</v>
      </c>
      <c r="F18" s="49">
        <v>1652985.4</v>
      </c>
      <c r="G18" s="49">
        <v>1599485.4</v>
      </c>
      <c r="H18" s="49">
        <v>2416628.1</v>
      </c>
      <c r="I18" s="49">
        <f t="shared" ref="I18:M21" si="10">H18</f>
        <v>2416628.1</v>
      </c>
      <c r="J18" s="49">
        <f t="shared" si="10"/>
        <v>2416628.1</v>
      </c>
      <c r="K18" s="49">
        <f t="shared" si="10"/>
        <v>2416628.1</v>
      </c>
      <c r="L18" s="49">
        <f t="shared" si="10"/>
        <v>2416628.1</v>
      </c>
      <c r="M18" s="49">
        <f t="shared" si="10"/>
        <v>2416628.1</v>
      </c>
      <c r="N18" s="49">
        <f>F18+G18+H18+I18+J18+K18+L18+M18</f>
        <v>17752239.399999999</v>
      </c>
      <c r="O18" s="68"/>
    </row>
    <row r="19" spans="1:15" ht="21" customHeight="1" x14ac:dyDescent="0.25">
      <c r="A19" s="247"/>
      <c r="B19" s="250"/>
      <c r="C19" s="254"/>
      <c r="D19" s="72">
        <v>891</v>
      </c>
      <c r="E19" s="72" t="s">
        <v>2211</v>
      </c>
      <c r="F19" s="49">
        <v>1269.5</v>
      </c>
      <c r="G19" s="49">
        <v>0</v>
      </c>
      <c r="H19" s="49">
        <v>0</v>
      </c>
      <c r="I19" s="49">
        <f t="shared" si="10"/>
        <v>0</v>
      </c>
      <c r="J19" s="49">
        <f t="shared" si="10"/>
        <v>0</v>
      </c>
      <c r="K19" s="49">
        <f t="shared" si="10"/>
        <v>0</v>
      </c>
      <c r="L19" s="49">
        <f t="shared" si="10"/>
        <v>0</v>
      </c>
      <c r="M19" s="49">
        <f t="shared" si="10"/>
        <v>0</v>
      </c>
      <c r="N19" s="49">
        <f t="shared" ref="N19:N21" si="11">F19+G19+H19+I19+J19+K19+L19+M19</f>
        <v>1269.5</v>
      </c>
      <c r="O19" s="68"/>
    </row>
    <row r="20" spans="1:15" ht="21" customHeight="1" x14ac:dyDescent="0.25">
      <c r="A20" s="247"/>
      <c r="B20" s="250"/>
      <c r="C20" s="254"/>
      <c r="D20" s="72">
        <v>891</v>
      </c>
      <c r="E20" s="72" t="s">
        <v>2212</v>
      </c>
      <c r="F20" s="49">
        <v>1160</v>
      </c>
      <c r="G20" s="49">
        <v>0</v>
      </c>
      <c r="H20" s="49">
        <v>0</v>
      </c>
      <c r="I20" s="49">
        <f t="shared" si="10"/>
        <v>0</v>
      </c>
      <c r="J20" s="49">
        <f t="shared" si="10"/>
        <v>0</v>
      </c>
      <c r="K20" s="49">
        <f t="shared" si="10"/>
        <v>0</v>
      </c>
      <c r="L20" s="49">
        <f t="shared" si="10"/>
        <v>0</v>
      </c>
      <c r="M20" s="49">
        <f t="shared" si="10"/>
        <v>0</v>
      </c>
      <c r="N20" s="49">
        <f t="shared" si="11"/>
        <v>1160</v>
      </c>
      <c r="O20" s="68"/>
    </row>
    <row r="21" spans="1:15" ht="21" customHeight="1" x14ac:dyDescent="0.25">
      <c r="A21" s="248"/>
      <c r="B21" s="251"/>
      <c r="C21" s="253"/>
      <c r="D21" s="72">
        <v>891</v>
      </c>
      <c r="E21" s="72" t="s">
        <v>2213</v>
      </c>
      <c r="F21" s="49">
        <v>10440</v>
      </c>
      <c r="G21" s="49">
        <v>0</v>
      </c>
      <c r="H21" s="49">
        <v>0</v>
      </c>
      <c r="I21" s="49">
        <f t="shared" si="10"/>
        <v>0</v>
      </c>
      <c r="J21" s="49">
        <f t="shared" si="10"/>
        <v>0</v>
      </c>
      <c r="K21" s="49">
        <f t="shared" si="10"/>
        <v>0</v>
      </c>
      <c r="L21" s="49">
        <f t="shared" si="10"/>
        <v>0</v>
      </c>
      <c r="M21" s="49">
        <f t="shared" si="10"/>
        <v>0</v>
      </c>
      <c r="N21" s="49">
        <f t="shared" si="11"/>
        <v>10440</v>
      </c>
      <c r="O21" s="68"/>
    </row>
    <row r="22" spans="1:15" ht="15" customHeight="1" x14ac:dyDescent="0.25">
      <c r="A22" s="242">
        <v>4</v>
      </c>
      <c r="B22" s="243" t="s">
        <v>609</v>
      </c>
      <c r="C22" s="90" t="s">
        <v>601</v>
      </c>
      <c r="D22" s="91"/>
      <c r="E22" s="91"/>
      <c r="F22" s="89">
        <f t="shared" si="8"/>
        <v>29460.6</v>
      </c>
      <c r="G22" s="67">
        <f t="shared" si="8"/>
        <v>25710.9</v>
      </c>
      <c r="H22" s="67">
        <f t="shared" si="8"/>
        <v>25710.9</v>
      </c>
      <c r="I22" s="67">
        <f t="shared" si="8"/>
        <v>25710.9</v>
      </c>
      <c r="J22" s="67">
        <f t="shared" si="8"/>
        <v>25710.9</v>
      </c>
      <c r="K22" s="67">
        <f t="shared" si="8"/>
        <v>25710.9</v>
      </c>
      <c r="L22" s="67">
        <f t="shared" si="8"/>
        <v>25710.9</v>
      </c>
      <c r="M22" s="67">
        <f t="shared" si="8"/>
        <v>25710.9</v>
      </c>
      <c r="N22" s="67">
        <f t="shared" si="8"/>
        <v>209436.89999999997</v>
      </c>
      <c r="O22" s="68"/>
    </row>
    <row r="23" spans="1:15" ht="15" customHeight="1" x14ac:dyDescent="0.25">
      <c r="A23" s="242"/>
      <c r="B23" s="243"/>
      <c r="C23" s="244" t="s">
        <v>19</v>
      </c>
      <c r="D23" s="70"/>
      <c r="E23" s="70"/>
      <c r="F23" s="49">
        <f t="shared" si="8"/>
        <v>29460.6</v>
      </c>
      <c r="G23" s="49">
        <f t="shared" si="8"/>
        <v>25710.9</v>
      </c>
      <c r="H23" s="49">
        <f t="shared" si="8"/>
        <v>25710.9</v>
      </c>
      <c r="I23" s="49">
        <f t="shared" si="8"/>
        <v>25710.9</v>
      </c>
      <c r="J23" s="49">
        <f t="shared" si="8"/>
        <v>25710.9</v>
      </c>
      <c r="K23" s="49">
        <f t="shared" si="8"/>
        <v>25710.9</v>
      </c>
      <c r="L23" s="49">
        <f t="shared" si="8"/>
        <v>25710.9</v>
      </c>
      <c r="M23" s="49">
        <f t="shared" si="8"/>
        <v>25710.9</v>
      </c>
      <c r="N23" s="49">
        <f>N24</f>
        <v>209436.89999999997</v>
      </c>
      <c r="O23" s="68"/>
    </row>
    <row r="24" spans="1:15" ht="15" customHeight="1" x14ac:dyDescent="0.25">
      <c r="A24" s="242"/>
      <c r="B24" s="243"/>
      <c r="C24" s="244"/>
      <c r="D24" s="72">
        <v>891</v>
      </c>
      <c r="E24" s="72" t="s">
        <v>610</v>
      </c>
      <c r="F24" s="49">
        <v>29460.6</v>
      </c>
      <c r="G24" s="49">
        <v>25710.9</v>
      </c>
      <c r="H24" s="49">
        <v>25710.9</v>
      </c>
      <c r="I24" s="49">
        <f>H24</f>
        <v>25710.9</v>
      </c>
      <c r="J24" s="49">
        <f>I24</f>
        <v>25710.9</v>
      </c>
      <c r="K24" s="49">
        <f>J24</f>
        <v>25710.9</v>
      </c>
      <c r="L24" s="49">
        <f>K24</f>
        <v>25710.9</v>
      </c>
      <c r="M24" s="49">
        <f>L24</f>
        <v>25710.9</v>
      </c>
      <c r="N24" s="49">
        <f>F24+G24+H24+I24+J24+K24+L24+M24</f>
        <v>209436.89999999997</v>
      </c>
      <c r="O24" s="68"/>
    </row>
    <row r="25" spans="1:15" ht="15" customHeight="1" x14ac:dyDescent="0.25">
      <c r="A25" s="242">
        <v>5</v>
      </c>
      <c r="B25" s="245" t="s">
        <v>611</v>
      </c>
      <c r="C25" s="90" t="s">
        <v>601</v>
      </c>
      <c r="D25" s="91"/>
      <c r="E25" s="91"/>
      <c r="F25" s="89">
        <f t="shared" si="8"/>
        <v>467.4</v>
      </c>
      <c r="G25" s="67">
        <f t="shared" si="8"/>
        <v>519.29999999999995</v>
      </c>
      <c r="H25" s="67">
        <f t="shared" si="8"/>
        <v>519.29999999999995</v>
      </c>
      <c r="I25" s="67">
        <f t="shared" si="8"/>
        <v>519.29999999999995</v>
      </c>
      <c r="J25" s="67">
        <f t="shared" si="8"/>
        <v>519.29999999999995</v>
      </c>
      <c r="K25" s="67">
        <f t="shared" si="8"/>
        <v>519.29999999999995</v>
      </c>
      <c r="L25" s="67">
        <f t="shared" si="8"/>
        <v>519.29999999999995</v>
      </c>
      <c r="M25" s="67">
        <f t="shared" si="8"/>
        <v>519.29999999999995</v>
      </c>
      <c r="N25" s="67">
        <f t="shared" si="8"/>
        <v>4102.5</v>
      </c>
      <c r="O25" s="68"/>
    </row>
    <row r="26" spans="1:15" ht="15" customHeight="1" x14ac:dyDescent="0.25">
      <c r="A26" s="242"/>
      <c r="B26" s="245"/>
      <c r="C26" s="244" t="s">
        <v>19</v>
      </c>
      <c r="D26" s="74"/>
      <c r="E26" s="74"/>
      <c r="F26" s="49">
        <f t="shared" si="8"/>
        <v>467.4</v>
      </c>
      <c r="G26" s="49">
        <f t="shared" si="8"/>
        <v>519.29999999999995</v>
      </c>
      <c r="H26" s="49">
        <f t="shared" si="8"/>
        <v>519.29999999999995</v>
      </c>
      <c r="I26" s="49">
        <f t="shared" si="8"/>
        <v>519.29999999999995</v>
      </c>
      <c r="J26" s="49">
        <f t="shared" si="8"/>
        <v>519.29999999999995</v>
      </c>
      <c r="K26" s="49">
        <f t="shared" si="8"/>
        <v>519.29999999999995</v>
      </c>
      <c r="L26" s="49">
        <f t="shared" si="8"/>
        <v>519.29999999999995</v>
      </c>
      <c r="M26" s="49">
        <f t="shared" si="8"/>
        <v>519.29999999999995</v>
      </c>
      <c r="N26" s="49">
        <f t="shared" si="8"/>
        <v>4102.5</v>
      </c>
      <c r="O26" s="68"/>
    </row>
    <row r="27" spans="1:15" ht="15" customHeight="1" x14ac:dyDescent="0.25">
      <c r="A27" s="242"/>
      <c r="B27" s="245"/>
      <c r="C27" s="244"/>
      <c r="D27" s="72">
        <v>891</v>
      </c>
      <c r="E27" s="72" t="s">
        <v>612</v>
      </c>
      <c r="F27" s="49">
        <v>467.4</v>
      </c>
      <c r="G27" s="49">
        <v>519.29999999999995</v>
      </c>
      <c r="H27" s="49">
        <v>519.29999999999995</v>
      </c>
      <c r="I27" s="49">
        <f>H27</f>
        <v>519.29999999999995</v>
      </c>
      <c r="J27" s="49">
        <f>I27</f>
        <v>519.29999999999995</v>
      </c>
      <c r="K27" s="49">
        <f>J27</f>
        <v>519.29999999999995</v>
      </c>
      <c r="L27" s="49">
        <f>K27</f>
        <v>519.29999999999995</v>
      </c>
      <c r="M27" s="49">
        <f>L27</f>
        <v>519.29999999999995</v>
      </c>
      <c r="N27" s="49">
        <f>F27+G27+H27+I27+J27+K27+L27+M27</f>
        <v>4102.5</v>
      </c>
      <c r="O27" s="68"/>
    </row>
    <row r="28" spans="1:15" ht="15" customHeight="1" x14ac:dyDescent="0.25">
      <c r="A28" s="242">
        <v>6</v>
      </c>
      <c r="B28" s="243" t="s">
        <v>613</v>
      </c>
      <c r="C28" s="90" t="s">
        <v>601</v>
      </c>
      <c r="D28" s="91"/>
      <c r="E28" s="91"/>
      <c r="F28" s="89">
        <f t="shared" ref="F28:N28" si="12">F29+F35</f>
        <v>12151535.200000001</v>
      </c>
      <c r="G28" s="67">
        <f t="shared" si="12"/>
        <v>13165690</v>
      </c>
      <c r="H28" s="67">
        <f t="shared" si="12"/>
        <v>14075340.699999999</v>
      </c>
      <c r="I28" s="67">
        <f t="shared" si="12"/>
        <v>15007986</v>
      </c>
      <c r="J28" s="67">
        <f t="shared" si="12"/>
        <v>15007986</v>
      </c>
      <c r="K28" s="67">
        <f t="shared" si="12"/>
        <v>15007986</v>
      </c>
      <c r="L28" s="67">
        <f t="shared" si="12"/>
        <v>15007986</v>
      </c>
      <c r="M28" s="67">
        <f t="shared" si="12"/>
        <v>15007986</v>
      </c>
      <c r="N28" s="67">
        <f t="shared" si="12"/>
        <v>114432495.89999999</v>
      </c>
      <c r="O28" s="68"/>
    </row>
    <row r="29" spans="1:15" ht="15" customHeight="1" x14ac:dyDescent="0.25">
      <c r="A29" s="242"/>
      <c r="B29" s="243"/>
      <c r="C29" s="244" t="s">
        <v>19</v>
      </c>
      <c r="D29" s="74"/>
      <c r="E29" s="74"/>
      <c r="F29" s="49">
        <f>F30+F31+F32+F33+F34</f>
        <v>113734.8</v>
      </c>
      <c r="G29" s="49">
        <f t="shared" ref="G29:N29" si="13">G30+G31+G32+G33+G34</f>
        <v>110714.50000000001</v>
      </c>
      <c r="H29" s="49">
        <f t="shared" si="13"/>
        <v>110714.50000000001</v>
      </c>
      <c r="I29" s="49">
        <f t="shared" si="13"/>
        <v>110714.50000000001</v>
      </c>
      <c r="J29" s="49">
        <f t="shared" si="13"/>
        <v>110714.50000000001</v>
      </c>
      <c r="K29" s="49">
        <f t="shared" si="13"/>
        <v>110714.50000000001</v>
      </c>
      <c r="L29" s="49">
        <f t="shared" si="13"/>
        <v>110714.50000000001</v>
      </c>
      <c r="M29" s="49">
        <f t="shared" si="13"/>
        <v>110714.50000000001</v>
      </c>
      <c r="N29" s="49">
        <f t="shared" si="13"/>
        <v>888736.29999999993</v>
      </c>
      <c r="O29" s="68"/>
    </row>
    <row r="30" spans="1:15" ht="15" customHeight="1" x14ac:dyDescent="0.25">
      <c r="A30" s="242"/>
      <c r="B30" s="243"/>
      <c r="C30" s="244"/>
      <c r="D30" s="72">
        <v>891</v>
      </c>
      <c r="E30" s="72" t="s">
        <v>614</v>
      </c>
      <c r="F30" s="49">
        <v>40391</v>
      </c>
      <c r="G30" s="49">
        <v>40527</v>
      </c>
      <c r="H30" s="49">
        <v>40527</v>
      </c>
      <c r="I30" s="49">
        <f t="shared" ref="I30:M34" si="14">H30</f>
        <v>40527</v>
      </c>
      <c r="J30" s="49">
        <f t="shared" si="14"/>
        <v>40527</v>
      </c>
      <c r="K30" s="49">
        <f t="shared" si="14"/>
        <v>40527</v>
      </c>
      <c r="L30" s="49">
        <f t="shared" si="14"/>
        <v>40527</v>
      </c>
      <c r="M30" s="49">
        <f t="shared" si="14"/>
        <v>40527</v>
      </c>
      <c r="N30" s="49">
        <f t="shared" ref="N30:N34" si="15">F30+G30+H30+I30+J30+K30+L30+M30</f>
        <v>324080</v>
      </c>
      <c r="O30" s="68"/>
    </row>
    <row r="31" spans="1:15" ht="15" customHeight="1" x14ac:dyDescent="0.25">
      <c r="A31" s="242"/>
      <c r="B31" s="243"/>
      <c r="C31" s="244"/>
      <c r="D31" s="72">
        <v>891</v>
      </c>
      <c r="E31" s="72" t="s">
        <v>615</v>
      </c>
      <c r="F31" s="49">
        <v>21198.799999999999</v>
      </c>
      <c r="G31" s="49">
        <v>21198.799999999999</v>
      </c>
      <c r="H31" s="49">
        <v>21198.799999999999</v>
      </c>
      <c r="I31" s="49">
        <f t="shared" si="14"/>
        <v>21198.799999999999</v>
      </c>
      <c r="J31" s="49">
        <f t="shared" si="14"/>
        <v>21198.799999999999</v>
      </c>
      <c r="K31" s="49">
        <f t="shared" si="14"/>
        <v>21198.799999999999</v>
      </c>
      <c r="L31" s="49">
        <f t="shared" si="14"/>
        <v>21198.799999999999</v>
      </c>
      <c r="M31" s="49">
        <f t="shared" si="14"/>
        <v>21198.799999999999</v>
      </c>
      <c r="N31" s="49">
        <f t="shared" si="15"/>
        <v>169590.39999999999</v>
      </c>
      <c r="O31" s="68"/>
    </row>
    <row r="32" spans="1:15" ht="15" customHeight="1" x14ac:dyDescent="0.25">
      <c r="A32" s="242"/>
      <c r="B32" s="243"/>
      <c r="C32" s="244"/>
      <c r="D32" s="72">
        <v>891</v>
      </c>
      <c r="E32" s="72" t="s">
        <v>616</v>
      </c>
      <c r="F32" s="49">
        <v>4858.8999999999996</v>
      </c>
      <c r="G32" s="49">
        <v>4889</v>
      </c>
      <c r="H32" s="49">
        <v>4889</v>
      </c>
      <c r="I32" s="49">
        <f t="shared" si="14"/>
        <v>4889</v>
      </c>
      <c r="J32" s="49">
        <f t="shared" si="14"/>
        <v>4889</v>
      </c>
      <c r="K32" s="49">
        <f t="shared" si="14"/>
        <v>4889</v>
      </c>
      <c r="L32" s="49">
        <f t="shared" si="14"/>
        <v>4889</v>
      </c>
      <c r="M32" s="49">
        <f t="shared" si="14"/>
        <v>4889</v>
      </c>
      <c r="N32" s="49">
        <f>F32+G32+H32+I32+J32+K32+L32+M32</f>
        <v>39081.9</v>
      </c>
      <c r="O32" s="68"/>
    </row>
    <row r="33" spans="1:15" ht="15" customHeight="1" x14ac:dyDescent="0.25">
      <c r="A33" s="242"/>
      <c r="B33" s="243"/>
      <c r="C33" s="244"/>
      <c r="D33" s="72">
        <v>891</v>
      </c>
      <c r="E33" s="72" t="s">
        <v>617</v>
      </c>
      <c r="F33" s="49">
        <v>16928.900000000001</v>
      </c>
      <c r="G33" s="49">
        <v>17008.900000000001</v>
      </c>
      <c r="H33" s="49">
        <v>17008.900000000001</v>
      </c>
      <c r="I33" s="49">
        <f t="shared" si="14"/>
        <v>17008.900000000001</v>
      </c>
      <c r="J33" s="49">
        <f t="shared" si="14"/>
        <v>17008.900000000001</v>
      </c>
      <c r="K33" s="49">
        <f t="shared" si="14"/>
        <v>17008.900000000001</v>
      </c>
      <c r="L33" s="49">
        <f t="shared" si="14"/>
        <v>17008.900000000001</v>
      </c>
      <c r="M33" s="49">
        <f t="shared" si="14"/>
        <v>17008.900000000001</v>
      </c>
      <c r="N33" s="49">
        <f t="shared" si="15"/>
        <v>135991.19999999998</v>
      </c>
      <c r="O33" s="68"/>
    </row>
    <row r="34" spans="1:15" ht="15" customHeight="1" x14ac:dyDescent="0.25">
      <c r="A34" s="242"/>
      <c r="B34" s="243"/>
      <c r="C34" s="244"/>
      <c r="D34" s="72">
        <v>891</v>
      </c>
      <c r="E34" s="72" t="s">
        <v>618</v>
      </c>
      <c r="F34" s="49">
        <v>30357.200000000001</v>
      </c>
      <c r="G34" s="49">
        <v>27090.799999999999</v>
      </c>
      <c r="H34" s="49">
        <v>27090.799999999999</v>
      </c>
      <c r="I34" s="49">
        <f t="shared" si="14"/>
        <v>27090.799999999999</v>
      </c>
      <c r="J34" s="49">
        <f t="shared" si="14"/>
        <v>27090.799999999999</v>
      </c>
      <c r="K34" s="49">
        <f t="shared" si="14"/>
        <v>27090.799999999999</v>
      </c>
      <c r="L34" s="49">
        <f t="shared" si="14"/>
        <v>27090.799999999999</v>
      </c>
      <c r="M34" s="49">
        <f t="shared" si="14"/>
        <v>27090.799999999999</v>
      </c>
      <c r="N34" s="49">
        <f t="shared" si="15"/>
        <v>219992.79999999996</v>
      </c>
      <c r="O34" s="68"/>
    </row>
    <row r="35" spans="1:15" ht="15" customHeight="1" x14ac:dyDescent="0.25">
      <c r="A35" s="242"/>
      <c r="B35" s="243"/>
      <c r="C35" s="73" t="s">
        <v>603</v>
      </c>
      <c r="D35" s="72"/>
      <c r="E35" s="72"/>
      <c r="F35" s="49">
        <v>12037800.4</v>
      </c>
      <c r="G35" s="49">
        <v>13054975.5</v>
      </c>
      <c r="H35" s="49">
        <v>13964626.199999999</v>
      </c>
      <c r="I35" s="49">
        <v>14897271.5</v>
      </c>
      <c r="J35" s="49">
        <v>14897271.5</v>
      </c>
      <c r="K35" s="49">
        <v>14897271.5</v>
      </c>
      <c r="L35" s="49">
        <v>14897271.5</v>
      </c>
      <c r="M35" s="49">
        <v>14897271.5</v>
      </c>
      <c r="N35" s="49">
        <f>SUM(F35:M35)</f>
        <v>113543759.59999999</v>
      </c>
      <c r="O35" s="68"/>
    </row>
    <row r="36" spans="1:15" ht="15" customHeight="1" x14ac:dyDescent="0.25">
      <c r="A36" s="242">
        <v>7</v>
      </c>
      <c r="B36" s="245" t="s">
        <v>619</v>
      </c>
      <c r="C36" s="90" t="s">
        <v>601</v>
      </c>
      <c r="D36" s="91"/>
      <c r="E36" s="91"/>
      <c r="F36" s="89">
        <f>F37</f>
        <v>120843.7</v>
      </c>
      <c r="G36" s="67">
        <f t="shared" ref="G36:N36" si="16">G37</f>
        <v>120843.7</v>
      </c>
      <c r="H36" s="67">
        <f t="shared" si="16"/>
        <v>120843.7</v>
      </c>
      <c r="I36" s="67">
        <f t="shared" si="16"/>
        <v>120843.7</v>
      </c>
      <c r="J36" s="67">
        <f t="shared" si="16"/>
        <v>120843.7</v>
      </c>
      <c r="K36" s="67">
        <f t="shared" si="16"/>
        <v>120843.7</v>
      </c>
      <c r="L36" s="67">
        <f t="shared" si="16"/>
        <v>120843.7</v>
      </c>
      <c r="M36" s="67">
        <f t="shared" si="16"/>
        <v>120843.7</v>
      </c>
      <c r="N36" s="67">
        <f t="shared" si="16"/>
        <v>966749.59999999986</v>
      </c>
      <c r="O36" s="68"/>
    </row>
    <row r="37" spans="1:15" ht="15" customHeight="1" x14ac:dyDescent="0.25">
      <c r="A37" s="242"/>
      <c r="B37" s="245"/>
      <c r="C37" s="244" t="s">
        <v>19</v>
      </c>
      <c r="D37" s="74"/>
      <c r="E37" s="74"/>
      <c r="F37" s="49">
        <f>F38+F39</f>
        <v>120843.7</v>
      </c>
      <c r="G37" s="49">
        <f t="shared" ref="G37:M37" si="17">G38+G39</f>
        <v>120843.7</v>
      </c>
      <c r="H37" s="49">
        <f t="shared" si="17"/>
        <v>120843.7</v>
      </c>
      <c r="I37" s="49">
        <f t="shared" si="17"/>
        <v>120843.7</v>
      </c>
      <c r="J37" s="49">
        <f t="shared" si="17"/>
        <v>120843.7</v>
      </c>
      <c r="K37" s="49">
        <f t="shared" si="17"/>
        <v>120843.7</v>
      </c>
      <c r="L37" s="49">
        <f t="shared" si="17"/>
        <v>120843.7</v>
      </c>
      <c r="M37" s="49">
        <f t="shared" si="17"/>
        <v>120843.7</v>
      </c>
      <c r="N37" s="49">
        <f>N38+N39</f>
        <v>966749.59999999986</v>
      </c>
      <c r="O37" s="68"/>
    </row>
    <row r="38" spans="1:15" ht="15" customHeight="1" x14ac:dyDescent="0.25">
      <c r="A38" s="242"/>
      <c r="B38" s="245"/>
      <c r="C38" s="244"/>
      <c r="D38" s="72">
        <v>891</v>
      </c>
      <c r="E38" s="72" t="s">
        <v>620</v>
      </c>
      <c r="F38" s="49">
        <v>116343.7</v>
      </c>
      <c r="G38" s="49">
        <v>116343.7</v>
      </c>
      <c r="H38" s="49">
        <v>116343.7</v>
      </c>
      <c r="I38" s="49">
        <f t="shared" ref="I38:M39" si="18">H38</f>
        <v>116343.7</v>
      </c>
      <c r="J38" s="49">
        <f t="shared" si="18"/>
        <v>116343.7</v>
      </c>
      <c r="K38" s="49">
        <f t="shared" si="18"/>
        <v>116343.7</v>
      </c>
      <c r="L38" s="49">
        <f t="shared" si="18"/>
        <v>116343.7</v>
      </c>
      <c r="M38" s="49">
        <f t="shared" si="18"/>
        <v>116343.7</v>
      </c>
      <c r="N38" s="49">
        <f t="shared" ref="N38:N39" si="19">F38+G38+H38+I38+J38+K38+L38+M38</f>
        <v>930749.59999999986</v>
      </c>
      <c r="O38" s="68"/>
    </row>
    <row r="39" spans="1:15" ht="15" customHeight="1" x14ac:dyDescent="0.25">
      <c r="A39" s="242"/>
      <c r="B39" s="245"/>
      <c r="C39" s="244"/>
      <c r="D39" s="72">
        <v>891</v>
      </c>
      <c r="E39" s="72" t="s">
        <v>621</v>
      </c>
      <c r="F39" s="49">
        <v>4500</v>
      </c>
      <c r="G39" s="49">
        <v>4500</v>
      </c>
      <c r="H39" s="49">
        <v>4500</v>
      </c>
      <c r="I39" s="49">
        <f t="shared" si="18"/>
        <v>4500</v>
      </c>
      <c r="J39" s="49">
        <f t="shared" si="18"/>
        <v>4500</v>
      </c>
      <c r="K39" s="49">
        <f t="shared" si="18"/>
        <v>4500</v>
      </c>
      <c r="L39" s="49">
        <f t="shared" si="18"/>
        <v>4500</v>
      </c>
      <c r="M39" s="49">
        <f t="shared" si="18"/>
        <v>4500</v>
      </c>
      <c r="N39" s="49">
        <f t="shared" si="19"/>
        <v>36000</v>
      </c>
      <c r="O39" s="68"/>
    </row>
    <row r="40" spans="1:15" ht="15" customHeight="1" x14ac:dyDescent="0.25">
      <c r="A40" s="242">
        <v>8</v>
      </c>
      <c r="B40" s="243" t="s">
        <v>187</v>
      </c>
      <c r="C40" s="90" t="s">
        <v>601</v>
      </c>
      <c r="D40" s="91"/>
      <c r="E40" s="91"/>
      <c r="F40" s="89">
        <f>F41</f>
        <v>2625757.6</v>
      </c>
      <c r="G40" s="67">
        <f t="shared" ref="G40:N40" si="20">G41</f>
        <v>2441830.5</v>
      </c>
      <c r="H40" s="67">
        <f t="shared" si="20"/>
        <v>2571088.8000000003</v>
      </c>
      <c r="I40" s="67">
        <f t="shared" si="20"/>
        <v>2571088.8000000003</v>
      </c>
      <c r="J40" s="67">
        <f t="shared" si="20"/>
        <v>2571088.8000000003</v>
      </c>
      <c r="K40" s="67">
        <f t="shared" si="20"/>
        <v>2571088.8000000003</v>
      </c>
      <c r="L40" s="67">
        <f t="shared" si="20"/>
        <v>2571088.8000000003</v>
      </c>
      <c r="M40" s="67">
        <f t="shared" si="20"/>
        <v>2571088.8000000003</v>
      </c>
      <c r="N40" s="67">
        <f t="shared" si="20"/>
        <v>20494120.900000002</v>
      </c>
      <c r="O40" s="68"/>
    </row>
    <row r="41" spans="1:15" ht="15" customHeight="1" x14ac:dyDescent="0.25">
      <c r="A41" s="242"/>
      <c r="B41" s="243"/>
      <c r="C41" s="244" t="s">
        <v>19</v>
      </c>
      <c r="D41" s="74"/>
      <c r="E41" s="74"/>
      <c r="F41" s="49">
        <f>F42+F43+F44+F45+F46+F47+F48+F49+F50+F51+F52+F53</f>
        <v>2625757.6</v>
      </c>
      <c r="G41" s="49">
        <f t="shared" ref="G41:N41" si="21">G42+G43+G44+G45+G46+G47+G48+G49+G50+G51+G52+G53</f>
        <v>2441830.5</v>
      </c>
      <c r="H41" s="49">
        <f t="shared" si="21"/>
        <v>2571088.8000000003</v>
      </c>
      <c r="I41" s="49">
        <f t="shared" si="21"/>
        <v>2571088.8000000003</v>
      </c>
      <c r="J41" s="49">
        <f t="shared" si="21"/>
        <v>2571088.8000000003</v>
      </c>
      <c r="K41" s="49">
        <f t="shared" si="21"/>
        <v>2571088.8000000003</v>
      </c>
      <c r="L41" s="49">
        <f t="shared" si="21"/>
        <v>2571088.8000000003</v>
      </c>
      <c r="M41" s="49">
        <f t="shared" si="21"/>
        <v>2571088.8000000003</v>
      </c>
      <c r="N41" s="49">
        <f t="shared" si="21"/>
        <v>20494120.900000002</v>
      </c>
      <c r="O41" s="68"/>
    </row>
    <row r="42" spans="1:15" ht="15" customHeight="1" x14ac:dyDescent="0.25">
      <c r="A42" s="242"/>
      <c r="B42" s="243"/>
      <c r="C42" s="244"/>
      <c r="D42" s="72">
        <v>891</v>
      </c>
      <c r="E42" s="72" t="s">
        <v>622</v>
      </c>
      <c r="F42" s="49">
        <v>1133988.8</v>
      </c>
      <c r="G42" s="49">
        <v>944867</v>
      </c>
      <c r="H42" s="49">
        <v>1074427.8999999999</v>
      </c>
      <c r="I42" s="49">
        <f t="shared" ref="I42:M53" si="22">H42</f>
        <v>1074427.8999999999</v>
      </c>
      <c r="J42" s="49">
        <f t="shared" si="22"/>
        <v>1074427.8999999999</v>
      </c>
      <c r="K42" s="49">
        <f t="shared" si="22"/>
        <v>1074427.8999999999</v>
      </c>
      <c r="L42" s="49">
        <f t="shared" si="22"/>
        <v>1074427.8999999999</v>
      </c>
      <c r="M42" s="49">
        <f t="shared" si="22"/>
        <v>1074427.8999999999</v>
      </c>
      <c r="N42" s="49">
        <f t="shared" ref="N42:N53" si="23">F42+G42+H42+I42+J42+K42+L42+M42</f>
        <v>8525423.2000000011</v>
      </c>
      <c r="O42" s="68"/>
    </row>
    <row r="43" spans="1:15" ht="15" customHeight="1" x14ac:dyDescent="0.25">
      <c r="A43" s="242"/>
      <c r="B43" s="243"/>
      <c r="C43" s="244"/>
      <c r="D43" s="72">
        <v>891</v>
      </c>
      <c r="E43" s="72" t="s">
        <v>623</v>
      </c>
      <c r="F43" s="49">
        <v>51105.1</v>
      </c>
      <c r="G43" s="49">
        <v>52325.600000000006</v>
      </c>
      <c r="H43" s="49">
        <v>52325.600000000006</v>
      </c>
      <c r="I43" s="49">
        <f t="shared" si="22"/>
        <v>52325.600000000006</v>
      </c>
      <c r="J43" s="49">
        <f t="shared" si="22"/>
        <v>52325.600000000006</v>
      </c>
      <c r="K43" s="49">
        <f t="shared" si="22"/>
        <v>52325.600000000006</v>
      </c>
      <c r="L43" s="49">
        <f t="shared" si="22"/>
        <v>52325.600000000006</v>
      </c>
      <c r="M43" s="49">
        <f t="shared" si="22"/>
        <v>52325.600000000006</v>
      </c>
      <c r="N43" s="49">
        <f t="shared" si="23"/>
        <v>417384.30000000005</v>
      </c>
      <c r="O43" s="68"/>
    </row>
    <row r="44" spans="1:15" ht="15" customHeight="1" x14ac:dyDescent="0.25">
      <c r="A44" s="242"/>
      <c r="B44" s="243"/>
      <c r="C44" s="244"/>
      <c r="D44" s="72">
        <v>891</v>
      </c>
      <c r="E44" s="72" t="s">
        <v>624</v>
      </c>
      <c r="F44" s="49">
        <v>181125.6</v>
      </c>
      <c r="G44" s="49">
        <v>181737.60000000001</v>
      </c>
      <c r="H44" s="49">
        <v>181737.60000000001</v>
      </c>
      <c r="I44" s="49">
        <f t="shared" si="22"/>
        <v>181737.60000000001</v>
      </c>
      <c r="J44" s="49">
        <f t="shared" si="22"/>
        <v>181737.60000000001</v>
      </c>
      <c r="K44" s="49">
        <f t="shared" si="22"/>
        <v>181737.60000000001</v>
      </c>
      <c r="L44" s="49">
        <f t="shared" si="22"/>
        <v>181737.60000000001</v>
      </c>
      <c r="M44" s="49">
        <f t="shared" si="22"/>
        <v>181737.60000000001</v>
      </c>
      <c r="N44" s="49">
        <f t="shared" si="23"/>
        <v>1453288.8000000003</v>
      </c>
      <c r="O44" s="68"/>
    </row>
    <row r="45" spans="1:15" ht="15" customHeight="1" x14ac:dyDescent="0.25">
      <c r="A45" s="242"/>
      <c r="B45" s="243"/>
      <c r="C45" s="244"/>
      <c r="D45" s="72">
        <v>891</v>
      </c>
      <c r="E45" s="72" t="s">
        <v>625</v>
      </c>
      <c r="F45" s="49">
        <v>12372.6</v>
      </c>
      <c r="G45" s="49">
        <v>12372.6</v>
      </c>
      <c r="H45" s="49">
        <v>12372.6</v>
      </c>
      <c r="I45" s="49">
        <f t="shared" si="22"/>
        <v>12372.6</v>
      </c>
      <c r="J45" s="49">
        <f t="shared" si="22"/>
        <v>12372.6</v>
      </c>
      <c r="K45" s="49">
        <f t="shared" si="22"/>
        <v>12372.6</v>
      </c>
      <c r="L45" s="49">
        <f t="shared" si="22"/>
        <v>12372.6</v>
      </c>
      <c r="M45" s="49">
        <f t="shared" si="22"/>
        <v>12372.6</v>
      </c>
      <c r="N45" s="49">
        <f t="shared" si="23"/>
        <v>98980.800000000017</v>
      </c>
      <c r="O45" s="68"/>
    </row>
    <row r="46" spans="1:15" ht="15" customHeight="1" x14ac:dyDescent="0.25">
      <c r="A46" s="242"/>
      <c r="B46" s="243"/>
      <c r="C46" s="244"/>
      <c r="D46" s="72">
        <v>891</v>
      </c>
      <c r="E46" s="72" t="s">
        <v>626</v>
      </c>
      <c r="F46" s="49">
        <v>888449.6</v>
      </c>
      <c r="G46" s="49">
        <v>890011.3</v>
      </c>
      <c r="H46" s="49">
        <v>890011.3</v>
      </c>
      <c r="I46" s="49">
        <f t="shared" si="22"/>
        <v>890011.3</v>
      </c>
      <c r="J46" s="49">
        <f t="shared" si="22"/>
        <v>890011.3</v>
      </c>
      <c r="K46" s="49">
        <f t="shared" si="22"/>
        <v>890011.3</v>
      </c>
      <c r="L46" s="49">
        <f t="shared" si="22"/>
        <v>890011.3</v>
      </c>
      <c r="M46" s="49">
        <f t="shared" si="22"/>
        <v>890011.3</v>
      </c>
      <c r="N46" s="49">
        <f t="shared" si="23"/>
        <v>7118528.6999999993</v>
      </c>
      <c r="O46" s="68"/>
    </row>
    <row r="47" spans="1:15" ht="15" customHeight="1" x14ac:dyDescent="0.25">
      <c r="A47" s="242"/>
      <c r="B47" s="243"/>
      <c r="C47" s="244"/>
      <c r="D47" s="72">
        <v>891</v>
      </c>
      <c r="E47" s="72" t="s">
        <v>627</v>
      </c>
      <c r="F47" s="49">
        <v>223652.4</v>
      </c>
      <c r="G47" s="49">
        <v>225092.4</v>
      </c>
      <c r="H47" s="49">
        <v>225092.4</v>
      </c>
      <c r="I47" s="49">
        <f t="shared" si="22"/>
        <v>225092.4</v>
      </c>
      <c r="J47" s="49">
        <f t="shared" si="22"/>
        <v>225092.4</v>
      </c>
      <c r="K47" s="49">
        <f t="shared" si="22"/>
        <v>225092.4</v>
      </c>
      <c r="L47" s="49">
        <f t="shared" si="22"/>
        <v>225092.4</v>
      </c>
      <c r="M47" s="49">
        <f t="shared" si="22"/>
        <v>225092.4</v>
      </c>
      <c r="N47" s="49">
        <f t="shared" si="23"/>
        <v>1799299.1999999997</v>
      </c>
      <c r="O47" s="68"/>
    </row>
    <row r="48" spans="1:15" ht="15" customHeight="1" x14ac:dyDescent="0.25">
      <c r="A48" s="242"/>
      <c r="B48" s="243"/>
      <c r="C48" s="244"/>
      <c r="D48" s="72">
        <v>891</v>
      </c>
      <c r="E48" s="72" t="s">
        <v>628</v>
      </c>
      <c r="F48" s="49">
        <v>7700</v>
      </c>
      <c r="G48" s="49">
        <v>7845.7</v>
      </c>
      <c r="H48" s="49">
        <v>7845.7</v>
      </c>
      <c r="I48" s="49">
        <f t="shared" si="22"/>
        <v>7845.7</v>
      </c>
      <c r="J48" s="49">
        <f t="shared" si="22"/>
        <v>7845.7</v>
      </c>
      <c r="K48" s="49">
        <f t="shared" si="22"/>
        <v>7845.7</v>
      </c>
      <c r="L48" s="49">
        <f t="shared" si="22"/>
        <v>7845.7</v>
      </c>
      <c r="M48" s="49">
        <f t="shared" si="22"/>
        <v>7845.7</v>
      </c>
      <c r="N48" s="49">
        <f t="shared" si="23"/>
        <v>62619.899999999994</v>
      </c>
      <c r="O48" s="68"/>
    </row>
    <row r="49" spans="1:15" ht="15" customHeight="1" x14ac:dyDescent="0.25">
      <c r="A49" s="242"/>
      <c r="B49" s="243"/>
      <c r="C49" s="244"/>
      <c r="D49" s="72">
        <v>891</v>
      </c>
      <c r="E49" s="72" t="s">
        <v>629</v>
      </c>
      <c r="F49" s="49">
        <v>12450.7</v>
      </c>
      <c r="G49" s="49">
        <v>12665.5</v>
      </c>
      <c r="H49" s="49">
        <v>12665.5</v>
      </c>
      <c r="I49" s="49">
        <f t="shared" si="22"/>
        <v>12665.5</v>
      </c>
      <c r="J49" s="49">
        <f t="shared" si="22"/>
        <v>12665.5</v>
      </c>
      <c r="K49" s="49">
        <f t="shared" si="22"/>
        <v>12665.5</v>
      </c>
      <c r="L49" s="49">
        <f t="shared" si="22"/>
        <v>12665.5</v>
      </c>
      <c r="M49" s="49">
        <f t="shared" si="22"/>
        <v>12665.5</v>
      </c>
      <c r="N49" s="49">
        <f t="shared" si="23"/>
        <v>101109.2</v>
      </c>
      <c r="O49" s="68"/>
    </row>
    <row r="50" spans="1:15" ht="15" customHeight="1" x14ac:dyDescent="0.25">
      <c r="A50" s="242"/>
      <c r="B50" s="243"/>
      <c r="C50" s="244"/>
      <c r="D50" s="72">
        <v>891</v>
      </c>
      <c r="E50" s="72" t="s">
        <v>630</v>
      </c>
      <c r="F50" s="49">
        <v>44759.5</v>
      </c>
      <c r="G50" s="49">
        <v>44759.5</v>
      </c>
      <c r="H50" s="49">
        <v>44759.5</v>
      </c>
      <c r="I50" s="49">
        <f t="shared" si="22"/>
        <v>44759.5</v>
      </c>
      <c r="J50" s="49">
        <f t="shared" si="22"/>
        <v>44759.5</v>
      </c>
      <c r="K50" s="49">
        <f t="shared" si="22"/>
        <v>44759.5</v>
      </c>
      <c r="L50" s="49">
        <f t="shared" si="22"/>
        <v>44759.5</v>
      </c>
      <c r="M50" s="49">
        <f t="shared" si="22"/>
        <v>44759.5</v>
      </c>
      <c r="N50" s="49">
        <f t="shared" si="23"/>
        <v>358076</v>
      </c>
      <c r="O50" s="68"/>
    </row>
    <row r="51" spans="1:15" ht="15" customHeight="1" x14ac:dyDescent="0.25">
      <c r="A51" s="242"/>
      <c r="B51" s="243"/>
      <c r="C51" s="244"/>
      <c r="D51" s="72">
        <v>891</v>
      </c>
      <c r="E51" s="72" t="s">
        <v>631</v>
      </c>
      <c r="F51" s="49">
        <v>40634.9</v>
      </c>
      <c r="G51" s="49">
        <v>40634.9</v>
      </c>
      <c r="H51" s="49">
        <v>40688</v>
      </c>
      <c r="I51" s="49">
        <f t="shared" si="22"/>
        <v>40688</v>
      </c>
      <c r="J51" s="49">
        <f t="shared" si="22"/>
        <v>40688</v>
      </c>
      <c r="K51" s="49">
        <f t="shared" si="22"/>
        <v>40688</v>
      </c>
      <c r="L51" s="49">
        <f t="shared" si="22"/>
        <v>40688</v>
      </c>
      <c r="M51" s="49">
        <f t="shared" si="22"/>
        <v>40688</v>
      </c>
      <c r="N51" s="49">
        <f t="shared" si="23"/>
        <v>325397.8</v>
      </c>
      <c r="O51" s="68"/>
    </row>
    <row r="52" spans="1:15" ht="15" customHeight="1" x14ac:dyDescent="0.25">
      <c r="A52" s="242"/>
      <c r="B52" s="243"/>
      <c r="C52" s="244"/>
      <c r="D52" s="72">
        <v>891</v>
      </c>
      <c r="E52" s="72" t="s">
        <v>632</v>
      </c>
      <c r="F52" s="49">
        <v>24961</v>
      </c>
      <c r="G52" s="49">
        <v>24961</v>
      </c>
      <c r="H52" s="49">
        <v>24660.2</v>
      </c>
      <c r="I52" s="49">
        <f t="shared" si="22"/>
        <v>24660.2</v>
      </c>
      <c r="J52" s="49">
        <f t="shared" si="22"/>
        <v>24660.2</v>
      </c>
      <c r="K52" s="49">
        <f t="shared" si="22"/>
        <v>24660.2</v>
      </c>
      <c r="L52" s="49">
        <f t="shared" si="22"/>
        <v>24660.2</v>
      </c>
      <c r="M52" s="49">
        <f t="shared" si="22"/>
        <v>24660.2</v>
      </c>
      <c r="N52" s="49">
        <f t="shared" si="23"/>
        <v>197883.2</v>
      </c>
      <c r="O52" s="68"/>
    </row>
    <row r="53" spans="1:15" ht="15" customHeight="1" x14ac:dyDescent="0.25">
      <c r="A53" s="242"/>
      <c r="B53" s="243"/>
      <c r="C53" s="244"/>
      <c r="D53" s="72">
        <v>891</v>
      </c>
      <c r="E53" s="72" t="s">
        <v>633</v>
      </c>
      <c r="F53" s="49">
        <v>4557.3999999999996</v>
      </c>
      <c r="G53" s="49">
        <v>4557.3999999999996</v>
      </c>
      <c r="H53" s="49">
        <v>4502.5</v>
      </c>
      <c r="I53" s="49">
        <f t="shared" si="22"/>
        <v>4502.5</v>
      </c>
      <c r="J53" s="49">
        <f t="shared" si="22"/>
        <v>4502.5</v>
      </c>
      <c r="K53" s="49">
        <f t="shared" si="22"/>
        <v>4502.5</v>
      </c>
      <c r="L53" s="49">
        <f t="shared" si="22"/>
        <v>4502.5</v>
      </c>
      <c r="M53" s="49">
        <f t="shared" si="22"/>
        <v>4502.5</v>
      </c>
      <c r="N53" s="49">
        <f t="shared" si="23"/>
        <v>36129.800000000003</v>
      </c>
      <c r="O53" s="68"/>
    </row>
    <row r="54" spans="1:15" ht="15" customHeight="1" x14ac:dyDescent="0.25">
      <c r="A54" s="242">
        <v>9</v>
      </c>
      <c r="B54" s="243" t="s">
        <v>195</v>
      </c>
      <c r="C54" s="90" t="s">
        <v>601</v>
      </c>
      <c r="D54" s="91"/>
      <c r="E54" s="91"/>
      <c r="F54" s="89">
        <f>F55</f>
        <v>411894.39999999997</v>
      </c>
      <c r="G54" s="67">
        <f t="shared" ref="G54:N54" si="24">G55</f>
        <v>407579.29999999993</v>
      </c>
      <c r="H54" s="67">
        <f t="shared" si="24"/>
        <v>407579.29999999993</v>
      </c>
      <c r="I54" s="67">
        <f t="shared" si="24"/>
        <v>407579.29999999993</v>
      </c>
      <c r="J54" s="67">
        <f t="shared" si="24"/>
        <v>407579.29999999993</v>
      </c>
      <c r="K54" s="67">
        <f t="shared" si="24"/>
        <v>407579.29999999993</v>
      </c>
      <c r="L54" s="67">
        <f t="shared" si="24"/>
        <v>407579.29999999993</v>
      </c>
      <c r="M54" s="67">
        <f t="shared" si="24"/>
        <v>407579.29999999993</v>
      </c>
      <c r="N54" s="67">
        <f t="shared" si="24"/>
        <v>3264949.5</v>
      </c>
      <c r="O54" s="68"/>
    </row>
    <row r="55" spans="1:15" ht="15" customHeight="1" x14ac:dyDescent="0.25">
      <c r="A55" s="242"/>
      <c r="B55" s="243"/>
      <c r="C55" s="244" t="s">
        <v>19</v>
      </c>
      <c r="D55" s="74"/>
      <c r="E55" s="74"/>
      <c r="F55" s="49">
        <f t="shared" ref="F55:N55" si="25">F56+F57+F58+F59</f>
        <v>411894.39999999997</v>
      </c>
      <c r="G55" s="49">
        <f t="shared" si="25"/>
        <v>407579.29999999993</v>
      </c>
      <c r="H55" s="49">
        <f t="shared" si="25"/>
        <v>407579.29999999993</v>
      </c>
      <c r="I55" s="49">
        <f t="shared" si="25"/>
        <v>407579.29999999993</v>
      </c>
      <c r="J55" s="49">
        <f t="shared" si="25"/>
        <v>407579.29999999993</v>
      </c>
      <c r="K55" s="49">
        <f t="shared" si="25"/>
        <v>407579.29999999993</v>
      </c>
      <c r="L55" s="49">
        <f t="shared" si="25"/>
        <v>407579.29999999993</v>
      </c>
      <c r="M55" s="49">
        <f t="shared" si="25"/>
        <v>407579.29999999993</v>
      </c>
      <c r="N55" s="49">
        <f t="shared" si="25"/>
        <v>3264949.5</v>
      </c>
      <c r="O55" s="68"/>
    </row>
    <row r="56" spans="1:15" ht="15" customHeight="1" x14ac:dyDescent="0.25">
      <c r="A56" s="242"/>
      <c r="B56" s="243"/>
      <c r="C56" s="244"/>
      <c r="D56" s="72">
        <v>891</v>
      </c>
      <c r="E56" s="72" t="s">
        <v>634</v>
      </c>
      <c r="F56" s="49">
        <v>265514</v>
      </c>
      <c r="G56" s="49">
        <v>260347.8</v>
      </c>
      <c r="H56" s="49">
        <v>260347.8</v>
      </c>
      <c r="I56" s="49">
        <f t="shared" ref="I56:M59" si="26">H56</f>
        <v>260347.8</v>
      </c>
      <c r="J56" s="49">
        <f t="shared" si="26"/>
        <v>260347.8</v>
      </c>
      <c r="K56" s="49">
        <f t="shared" si="26"/>
        <v>260347.8</v>
      </c>
      <c r="L56" s="49">
        <f t="shared" si="26"/>
        <v>260347.8</v>
      </c>
      <c r="M56" s="49">
        <f t="shared" si="26"/>
        <v>260347.8</v>
      </c>
      <c r="N56" s="49">
        <f t="shared" ref="N56:N59" si="27">F56+G56+H56+I56+J56+K56+L56+M56</f>
        <v>2087948.6000000003</v>
      </c>
      <c r="O56" s="68"/>
    </row>
    <row r="57" spans="1:15" ht="15" customHeight="1" x14ac:dyDescent="0.25">
      <c r="A57" s="242"/>
      <c r="B57" s="243"/>
      <c r="C57" s="244"/>
      <c r="D57" s="72">
        <v>891</v>
      </c>
      <c r="E57" s="72" t="s">
        <v>635</v>
      </c>
      <c r="F57" s="49">
        <v>127854.8</v>
      </c>
      <c r="G57" s="49">
        <v>128705.9</v>
      </c>
      <c r="H57" s="49">
        <v>128705.9</v>
      </c>
      <c r="I57" s="49">
        <f t="shared" si="26"/>
        <v>128705.9</v>
      </c>
      <c r="J57" s="49">
        <f t="shared" si="26"/>
        <v>128705.9</v>
      </c>
      <c r="K57" s="49">
        <f t="shared" si="26"/>
        <v>128705.9</v>
      </c>
      <c r="L57" s="49">
        <f t="shared" si="26"/>
        <v>128705.9</v>
      </c>
      <c r="M57" s="49">
        <f t="shared" si="26"/>
        <v>128705.9</v>
      </c>
      <c r="N57" s="49">
        <f t="shared" si="27"/>
        <v>1028796.1000000001</v>
      </c>
      <c r="O57" s="68"/>
    </row>
    <row r="58" spans="1:15" ht="15" customHeight="1" x14ac:dyDescent="0.25">
      <c r="A58" s="242"/>
      <c r="B58" s="243"/>
      <c r="C58" s="244"/>
      <c r="D58" s="72">
        <v>891</v>
      </c>
      <c r="E58" s="72" t="s">
        <v>636</v>
      </c>
      <c r="F58" s="49">
        <v>8491.6</v>
      </c>
      <c r="G58" s="49">
        <v>8491.6</v>
      </c>
      <c r="H58" s="49">
        <v>8491.6</v>
      </c>
      <c r="I58" s="49">
        <f t="shared" si="26"/>
        <v>8491.6</v>
      </c>
      <c r="J58" s="49">
        <f t="shared" si="26"/>
        <v>8491.6</v>
      </c>
      <c r="K58" s="49">
        <f t="shared" si="26"/>
        <v>8491.6</v>
      </c>
      <c r="L58" s="49">
        <f t="shared" si="26"/>
        <v>8491.6</v>
      </c>
      <c r="M58" s="49">
        <f t="shared" si="26"/>
        <v>8491.6</v>
      </c>
      <c r="N58" s="49">
        <f t="shared" si="27"/>
        <v>67932.800000000003</v>
      </c>
      <c r="O58" s="68"/>
    </row>
    <row r="59" spans="1:15" ht="15" customHeight="1" x14ac:dyDescent="0.25">
      <c r="A59" s="242"/>
      <c r="B59" s="243"/>
      <c r="C59" s="244"/>
      <c r="D59" s="72">
        <v>891</v>
      </c>
      <c r="E59" s="72" t="s">
        <v>637</v>
      </c>
      <c r="F59" s="49">
        <v>10034</v>
      </c>
      <c r="G59" s="49">
        <v>10034</v>
      </c>
      <c r="H59" s="49">
        <v>10034</v>
      </c>
      <c r="I59" s="49">
        <f t="shared" si="26"/>
        <v>10034</v>
      </c>
      <c r="J59" s="49">
        <f t="shared" si="26"/>
        <v>10034</v>
      </c>
      <c r="K59" s="49">
        <f t="shared" si="26"/>
        <v>10034</v>
      </c>
      <c r="L59" s="49">
        <f t="shared" si="26"/>
        <v>10034</v>
      </c>
      <c r="M59" s="49">
        <f t="shared" si="26"/>
        <v>10034</v>
      </c>
      <c r="N59" s="49">
        <f t="shared" si="27"/>
        <v>80272</v>
      </c>
      <c r="O59" s="68"/>
    </row>
    <row r="60" spans="1:15" ht="15" customHeight="1" x14ac:dyDescent="0.25">
      <c r="A60" s="242">
        <v>10</v>
      </c>
      <c r="B60" s="243" t="s">
        <v>638</v>
      </c>
      <c r="C60" s="90" t="s">
        <v>601</v>
      </c>
      <c r="D60" s="91"/>
      <c r="E60" s="91"/>
      <c r="F60" s="89">
        <f>F61</f>
        <v>349455.4</v>
      </c>
      <c r="G60" s="67">
        <f t="shared" ref="G60:M60" si="28">G61</f>
        <v>483609.4</v>
      </c>
      <c r="H60" s="67">
        <f t="shared" si="28"/>
        <v>250144</v>
      </c>
      <c r="I60" s="67">
        <f t="shared" si="28"/>
        <v>250144</v>
      </c>
      <c r="J60" s="67">
        <f t="shared" si="28"/>
        <v>250144</v>
      </c>
      <c r="K60" s="67">
        <f t="shared" si="28"/>
        <v>250144</v>
      </c>
      <c r="L60" s="67">
        <f t="shared" si="28"/>
        <v>250144</v>
      </c>
      <c r="M60" s="67">
        <f t="shared" si="28"/>
        <v>250144</v>
      </c>
      <c r="N60" s="67">
        <f>N61</f>
        <v>2333928.7999999998</v>
      </c>
      <c r="O60" s="68"/>
    </row>
    <row r="61" spans="1:15" ht="15" customHeight="1" x14ac:dyDescent="0.25">
      <c r="A61" s="242"/>
      <c r="B61" s="243"/>
      <c r="C61" s="244" t="s">
        <v>19</v>
      </c>
      <c r="D61" s="74"/>
      <c r="E61" s="74"/>
      <c r="F61" s="49">
        <f>F62+F63+F65+F64</f>
        <v>349455.4</v>
      </c>
      <c r="G61" s="49">
        <f t="shared" ref="G61:N61" si="29">G62+G63+G65+G64</f>
        <v>483609.4</v>
      </c>
      <c r="H61" s="49">
        <f t="shared" si="29"/>
        <v>250144</v>
      </c>
      <c r="I61" s="49">
        <f t="shared" si="29"/>
        <v>250144</v>
      </c>
      <c r="J61" s="49">
        <f t="shared" si="29"/>
        <v>250144</v>
      </c>
      <c r="K61" s="49">
        <f t="shared" si="29"/>
        <v>250144</v>
      </c>
      <c r="L61" s="49">
        <f t="shared" si="29"/>
        <v>250144</v>
      </c>
      <c r="M61" s="49">
        <f t="shared" si="29"/>
        <v>250144</v>
      </c>
      <c r="N61" s="49">
        <f t="shared" si="29"/>
        <v>2333928.7999999998</v>
      </c>
      <c r="O61" s="68"/>
    </row>
    <row r="62" spans="1:15" ht="15" customHeight="1" x14ac:dyDescent="0.25">
      <c r="A62" s="242"/>
      <c r="B62" s="243"/>
      <c r="C62" s="244"/>
      <c r="D62" s="72">
        <v>891</v>
      </c>
      <c r="E62" s="72" t="s">
        <v>2229</v>
      </c>
      <c r="F62" s="49">
        <v>122666.4</v>
      </c>
      <c r="G62" s="49">
        <v>233465.40000000002</v>
      </c>
      <c r="H62" s="49">
        <v>0</v>
      </c>
      <c r="I62" s="49">
        <f t="shared" ref="I62:M65" si="30">H62</f>
        <v>0</v>
      </c>
      <c r="J62" s="49">
        <f t="shared" si="30"/>
        <v>0</v>
      </c>
      <c r="K62" s="49">
        <f t="shared" si="30"/>
        <v>0</v>
      </c>
      <c r="L62" s="49">
        <f t="shared" si="30"/>
        <v>0</v>
      </c>
      <c r="M62" s="49">
        <f t="shared" si="30"/>
        <v>0</v>
      </c>
      <c r="N62" s="49">
        <f t="shared" ref="N62:N64" si="31">F62+G62+H62+I62+J62+K62+L62+M62</f>
        <v>356131.80000000005</v>
      </c>
      <c r="O62" s="68"/>
    </row>
    <row r="63" spans="1:15" ht="15" customHeight="1" x14ac:dyDescent="0.25">
      <c r="A63" s="242"/>
      <c r="B63" s="243"/>
      <c r="C63" s="244"/>
      <c r="D63" s="72">
        <v>891</v>
      </c>
      <c r="E63" s="72" t="s">
        <v>639</v>
      </c>
      <c r="F63" s="49">
        <v>150144</v>
      </c>
      <c r="G63" s="49">
        <v>150144</v>
      </c>
      <c r="H63" s="49">
        <v>150144</v>
      </c>
      <c r="I63" s="49">
        <f t="shared" si="30"/>
        <v>150144</v>
      </c>
      <c r="J63" s="49">
        <f t="shared" si="30"/>
        <v>150144</v>
      </c>
      <c r="K63" s="49">
        <f t="shared" si="30"/>
        <v>150144</v>
      </c>
      <c r="L63" s="49">
        <f t="shared" si="30"/>
        <v>150144</v>
      </c>
      <c r="M63" s="49">
        <f t="shared" si="30"/>
        <v>150144</v>
      </c>
      <c r="N63" s="49">
        <f t="shared" si="31"/>
        <v>1201152</v>
      </c>
      <c r="O63" s="68"/>
    </row>
    <row r="64" spans="1:15" ht="15" customHeight="1" x14ac:dyDescent="0.25">
      <c r="A64" s="242"/>
      <c r="B64" s="243"/>
      <c r="C64" s="244"/>
      <c r="D64" s="72">
        <v>891</v>
      </c>
      <c r="E64" s="72" t="s">
        <v>2230</v>
      </c>
      <c r="F64" s="49"/>
      <c r="G64" s="49"/>
      <c r="H64" s="49"/>
      <c r="I64" s="49">
        <f t="shared" si="30"/>
        <v>0</v>
      </c>
      <c r="J64" s="49">
        <f t="shared" si="30"/>
        <v>0</v>
      </c>
      <c r="K64" s="49">
        <f t="shared" si="30"/>
        <v>0</v>
      </c>
      <c r="L64" s="49">
        <f t="shared" si="30"/>
        <v>0</v>
      </c>
      <c r="M64" s="49">
        <f t="shared" si="30"/>
        <v>0</v>
      </c>
      <c r="N64" s="49">
        <f t="shared" si="31"/>
        <v>0</v>
      </c>
      <c r="O64" s="68"/>
    </row>
    <row r="65" spans="1:15" ht="15" customHeight="1" x14ac:dyDescent="0.25">
      <c r="A65" s="242"/>
      <c r="B65" s="243"/>
      <c r="C65" s="244"/>
      <c r="D65" s="72">
        <v>891</v>
      </c>
      <c r="E65" s="72" t="s">
        <v>640</v>
      </c>
      <c r="F65" s="49">
        <v>76645</v>
      </c>
      <c r="G65" s="49">
        <v>100000</v>
      </c>
      <c r="H65" s="49">
        <v>100000</v>
      </c>
      <c r="I65" s="49">
        <f t="shared" si="30"/>
        <v>100000</v>
      </c>
      <c r="J65" s="49">
        <f t="shared" si="30"/>
        <v>100000</v>
      </c>
      <c r="K65" s="49">
        <f t="shared" si="30"/>
        <v>100000</v>
      </c>
      <c r="L65" s="49">
        <f t="shared" si="30"/>
        <v>100000</v>
      </c>
      <c r="M65" s="49">
        <f t="shared" si="30"/>
        <v>100000</v>
      </c>
      <c r="N65" s="49">
        <f>F65+G65+H65+I65+J65+K65+L65+M65</f>
        <v>776645</v>
      </c>
      <c r="O65" s="68"/>
    </row>
    <row r="66" spans="1:15" ht="15" customHeight="1" x14ac:dyDescent="0.25">
      <c r="A66" s="242">
        <v>11</v>
      </c>
      <c r="B66" s="245" t="s">
        <v>214</v>
      </c>
      <c r="C66" s="90" t="s">
        <v>601</v>
      </c>
      <c r="D66" s="91"/>
      <c r="E66" s="91"/>
      <c r="F66" s="89">
        <f>F67+F70</f>
        <v>3922492.34</v>
      </c>
      <c r="G66" s="67">
        <f t="shared" ref="G66:N66" si="32">G67+G70</f>
        <v>4356848.5</v>
      </c>
      <c r="H66" s="67">
        <f t="shared" si="32"/>
        <v>4588997.5999999996</v>
      </c>
      <c r="I66" s="67">
        <f t="shared" si="32"/>
        <v>4895452.9000000004</v>
      </c>
      <c r="J66" s="67">
        <f t="shared" si="32"/>
        <v>4895452.9000000004</v>
      </c>
      <c r="K66" s="67">
        <f t="shared" si="32"/>
        <v>4895452.9000000004</v>
      </c>
      <c r="L66" s="67">
        <f t="shared" si="32"/>
        <v>4895452.9000000004</v>
      </c>
      <c r="M66" s="67">
        <f t="shared" si="32"/>
        <v>4895452.9000000004</v>
      </c>
      <c r="N66" s="67">
        <f t="shared" si="32"/>
        <v>37345602.93999999</v>
      </c>
      <c r="O66" s="68"/>
    </row>
    <row r="67" spans="1:15" ht="15" customHeight="1" x14ac:dyDescent="0.25">
      <c r="A67" s="242"/>
      <c r="B67" s="245"/>
      <c r="C67" s="244" t="s">
        <v>19</v>
      </c>
      <c r="D67" s="74"/>
      <c r="E67" s="74"/>
      <c r="F67" s="49">
        <f>F68+F69</f>
        <v>80704.799999999988</v>
      </c>
      <c r="G67" s="49">
        <f t="shared" ref="G67:N67" si="33">G68+G69</f>
        <v>67150.5</v>
      </c>
      <c r="H67" s="49">
        <f t="shared" si="33"/>
        <v>400</v>
      </c>
      <c r="I67" s="49">
        <f t="shared" si="33"/>
        <v>400</v>
      </c>
      <c r="J67" s="49">
        <f t="shared" si="33"/>
        <v>400</v>
      </c>
      <c r="K67" s="49">
        <f t="shared" si="33"/>
        <v>400</v>
      </c>
      <c r="L67" s="49">
        <f t="shared" si="33"/>
        <v>400</v>
      </c>
      <c r="M67" s="49">
        <f t="shared" si="33"/>
        <v>400</v>
      </c>
      <c r="N67" s="49">
        <f t="shared" si="33"/>
        <v>150255.29999999999</v>
      </c>
      <c r="O67" s="68"/>
    </row>
    <row r="68" spans="1:15" ht="15" customHeight="1" x14ac:dyDescent="0.25">
      <c r="A68" s="242"/>
      <c r="B68" s="245"/>
      <c r="C68" s="244"/>
      <c r="D68" s="72">
        <v>891</v>
      </c>
      <c r="E68" s="72" t="s">
        <v>641</v>
      </c>
      <c r="F68" s="49">
        <v>80304.799999999988</v>
      </c>
      <c r="G68" s="49">
        <v>66750.5</v>
      </c>
      <c r="H68" s="49">
        <v>0</v>
      </c>
      <c r="I68" s="49">
        <f t="shared" ref="I68:M69" si="34">H68</f>
        <v>0</v>
      </c>
      <c r="J68" s="49">
        <f t="shared" si="34"/>
        <v>0</v>
      </c>
      <c r="K68" s="49">
        <f t="shared" si="34"/>
        <v>0</v>
      </c>
      <c r="L68" s="49">
        <f t="shared" si="34"/>
        <v>0</v>
      </c>
      <c r="M68" s="49">
        <f t="shared" si="34"/>
        <v>0</v>
      </c>
      <c r="N68" s="49">
        <f t="shared" ref="N68:N70" si="35">F68+G68+H68+I68+J68+K68+L68+M68</f>
        <v>147055.29999999999</v>
      </c>
      <c r="O68" s="68"/>
    </row>
    <row r="69" spans="1:15" ht="15" customHeight="1" x14ac:dyDescent="0.25">
      <c r="A69" s="242"/>
      <c r="B69" s="245"/>
      <c r="C69" s="244"/>
      <c r="D69" s="72">
        <v>891</v>
      </c>
      <c r="E69" s="72" t="s">
        <v>642</v>
      </c>
      <c r="F69" s="49">
        <v>400</v>
      </c>
      <c r="G69" s="49">
        <v>400</v>
      </c>
      <c r="H69" s="49">
        <v>400</v>
      </c>
      <c r="I69" s="49">
        <f t="shared" si="34"/>
        <v>400</v>
      </c>
      <c r="J69" s="49">
        <f t="shared" si="34"/>
        <v>400</v>
      </c>
      <c r="K69" s="49">
        <f t="shared" si="34"/>
        <v>400</v>
      </c>
      <c r="L69" s="49">
        <f t="shared" si="34"/>
        <v>400</v>
      </c>
      <c r="M69" s="49">
        <f t="shared" si="34"/>
        <v>400</v>
      </c>
      <c r="N69" s="49">
        <f t="shared" si="35"/>
        <v>3200</v>
      </c>
      <c r="O69" s="68"/>
    </row>
    <row r="70" spans="1:15" ht="15" customHeight="1" x14ac:dyDescent="0.25">
      <c r="A70" s="242"/>
      <c r="B70" s="245"/>
      <c r="C70" s="74" t="s">
        <v>603</v>
      </c>
      <c r="D70" s="74"/>
      <c r="E70" s="74"/>
      <c r="F70" s="49">
        <v>3841787.54</v>
      </c>
      <c r="G70" s="49">
        <v>4289698</v>
      </c>
      <c r="H70" s="49">
        <v>4588597.5999999996</v>
      </c>
      <c r="I70" s="49">
        <v>4895052.9000000004</v>
      </c>
      <c r="J70" s="49">
        <v>4895052.9000000004</v>
      </c>
      <c r="K70" s="49">
        <v>4895052.9000000004</v>
      </c>
      <c r="L70" s="49">
        <v>4895052.9000000004</v>
      </c>
      <c r="M70" s="49">
        <v>4895052.9000000004</v>
      </c>
      <c r="N70" s="49">
        <f t="shared" si="35"/>
        <v>37195347.639999993</v>
      </c>
      <c r="O70" s="68"/>
    </row>
    <row r="71" spans="1:15" ht="23.25" customHeight="1" x14ac:dyDescent="0.25">
      <c r="A71" s="242">
        <v>12</v>
      </c>
      <c r="B71" s="245" t="s">
        <v>230</v>
      </c>
      <c r="C71" s="66" t="s">
        <v>601</v>
      </c>
      <c r="D71" s="74"/>
      <c r="E71" s="74"/>
      <c r="F71" s="67">
        <f t="shared" ref="F71:N74" si="36">F72</f>
        <v>11544667.300000001</v>
      </c>
      <c r="G71" s="67">
        <f t="shared" si="36"/>
        <v>12389832.300000001</v>
      </c>
      <c r="H71" s="67">
        <f t="shared" si="36"/>
        <v>13209517.4</v>
      </c>
      <c r="I71" s="67">
        <f t="shared" si="36"/>
        <v>13209517.4</v>
      </c>
      <c r="J71" s="67">
        <f t="shared" si="36"/>
        <v>13209517.4</v>
      </c>
      <c r="K71" s="67">
        <f t="shared" si="36"/>
        <v>13209517.4</v>
      </c>
      <c r="L71" s="67">
        <f t="shared" si="36"/>
        <v>13209517.4</v>
      </c>
      <c r="M71" s="67">
        <f t="shared" si="36"/>
        <v>13209517.4</v>
      </c>
      <c r="N71" s="67">
        <f t="shared" si="36"/>
        <v>103191604.00000001</v>
      </c>
      <c r="O71" s="68"/>
    </row>
    <row r="72" spans="1:15" ht="23.25" customHeight="1" x14ac:dyDescent="0.25">
      <c r="A72" s="242"/>
      <c r="B72" s="245"/>
      <c r="C72" s="244" t="s">
        <v>19</v>
      </c>
      <c r="D72" s="74"/>
      <c r="E72" s="74"/>
      <c r="F72" s="49">
        <f t="shared" si="36"/>
        <v>11544667.300000001</v>
      </c>
      <c r="G72" s="49">
        <f t="shared" si="36"/>
        <v>12389832.300000001</v>
      </c>
      <c r="H72" s="49">
        <f t="shared" si="36"/>
        <v>13209517.4</v>
      </c>
      <c r="I72" s="49">
        <f t="shared" si="36"/>
        <v>13209517.4</v>
      </c>
      <c r="J72" s="49">
        <f t="shared" si="36"/>
        <v>13209517.4</v>
      </c>
      <c r="K72" s="49">
        <f t="shared" si="36"/>
        <v>13209517.4</v>
      </c>
      <c r="L72" s="49">
        <f t="shared" si="36"/>
        <v>13209517.4</v>
      </c>
      <c r="M72" s="49">
        <f t="shared" si="36"/>
        <v>13209517.4</v>
      </c>
      <c r="N72" s="49">
        <f t="shared" ref="N72" si="37">F72+G72+H72+I72+J72+K72+L72+M72</f>
        <v>103191604.00000001</v>
      </c>
      <c r="O72" s="68"/>
    </row>
    <row r="73" spans="1:15" ht="23.25" customHeight="1" x14ac:dyDescent="0.25">
      <c r="A73" s="242"/>
      <c r="B73" s="245"/>
      <c r="C73" s="244"/>
      <c r="D73" s="72">
        <v>891</v>
      </c>
      <c r="E73" s="72" t="s">
        <v>643</v>
      </c>
      <c r="F73" s="49">
        <v>11544667.300000001</v>
      </c>
      <c r="G73" s="49">
        <v>12389832.300000001</v>
      </c>
      <c r="H73" s="49">
        <v>13209517.4</v>
      </c>
      <c r="I73" s="49">
        <f>H73</f>
        <v>13209517.4</v>
      </c>
      <c r="J73" s="49">
        <f>I73</f>
        <v>13209517.4</v>
      </c>
      <c r="K73" s="49">
        <f>J73</f>
        <v>13209517.4</v>
      </c>
      <c r="L73" s="49">
        <f>K73</f>
        <v>13209517.4</v>
      </c>
      <c r="M73" s="49">
        <f>L73</f>
        <v>13209517.4</v>
      </c>
      <c r="N73" s="49">
        <f>F73+G73+H73+I73+J73+K73+L73+M73</f>
        <v>103191604.00000001</v>
      </c>
      <c r="O73" s="68"/>
    </row>
    <row r="74" spans="1:15" ht="15" customHeight="1" x14ac:dyDescent="0.25">
      <c r="A74" s="242">
        <v>13</v>
      </c>
      <c r="B74" s="245" t="s">
        <v>235</v>
      </c>
      <c r="C74" s="90" t="s">
        <v>601</v>
      </c>
      <c r="D74" s="91"/>
      <c r="E74" s="91"/>
      <c r="F74" s="89">
        <f t="shared" si="36"/>
        <v>1905848.1</v>
      </c>
      <c r="G74" s="67">
        <f t="shared" si="36"/>
        <v>1863542.9000000004</v>
      </c>
      <c r="H74" s="67">
        <f t="shared" si="36"/>
        <v>1942159.0000000005</v>
      </c>
      <c r="I74" s="67">
        <f t="shared" si="36"/>
        <v>1942159.0000000005</v>
      </c>
      <c r="J74" s="67">
        <f t="shared" si="36"/>
        <v>1942159.0000000005</v>
      </c>
      <c r="K74" s="67">
        <f t="shared" si="36"/>
        <v>1942159.0000000005</v>
      </c>
      <c r="L74" s="67">
        <f t="shared" si="36"/>
        <v>1942159.0000000005</v>
      </c>
      <c r="M74" s="67">
        <f t="shared" si="36"/>
        <v>1942159.0000000005</v>
      </c>
      <c r="N74" s="67">
        <f t="shared" si="36"/>
        <v>15422344.999999998</v>
      </c>
      <c r="O74" s="68"/>
    </row>
    <row r="75" spans="1:15" ht="15" customHeight="1" x14ac:dyDescent="0.25">
      <c r="A75" s="242"/>
      <c r="B75" s="245"/>
      <c r="C75" s="244" t="s">
        <v>19</v>
      </c>
      <c r="D75" s="74"/>
      <c r="E75" s="74"/>
      <c r="F75" s="49">
        <f>F76+F77+F78+F79+F80+F81+F82+F83+F84+F85+F86</f>
        <v>1905848.1</v>
      </c>
      <c r="G75" s="49">
        <f t="shared" ref="G75:M75" si="38">G76+G77+G78+G79+G80+G81+G82+G83+G84+G85+G86</f>
        <v>1863542.9000000004</v>
      </c>
      <c r="H75" s="49">
        <f t="shared" si="38"/>
        <v>1942159.0000000005</v>
      </c>
      <c r="I75" s="49">
        <f t="shared" si="38"/>
        <v>1942159.0000000005</v>
      </c>
      <c r="J75" s="49">
        <f t="shared" si="38"/>
        <v>1942159.0000000005</v>
      </c>
      <c r="K75" s="49">
        <f t="shared" si="38"/>
        <v>1942159.0000000005</v>
      </c>
      <c r="L75" s="49">
        <f t="shared" si="38"/>
        <v>1942159.0000000005</v>
      </c>
      <c r="M75" s="49">
        <f t="shared" si="38"/>
        <v>1942159.0000000005</v>
      </c>
      <c r="N75" s="49">
        <f>N76+N77+N78+N79+N80+N81+N82+N83+N84+N85+N86</f>
        <v>15422344.999999998</v>
      </c>
      <c r="O75" s="68"/>
    </row>
    <row r="76" spans="1:15" ht="15" customHeight="1" x14ac:dyDescent="0.25">
      <c r="A76" s="242"/>
      <c r="B76" s="245"/>
      <c r="C76" s="244"/>
      <c r="D76" s="72">
        <v>891</v>
      </c>
      <c r="E76" s="72" t="s">
        <v>644</v>
      </c>
      <c r="F76" s="49">
        <v>269015.3</v>
      </c>
      <c r="G76" s="49">
        <v>279400</v>
      </c>
      <c r="H76" s="49">
        <v>279400</v>
      </c>
      <c r="I76" s="49">
        <f t="shared" ref="I76:M86" si="39">H76</f>
        <v>279400</v>
      </c>
      <c r="J76" s="49">
        <f t="shared" si="39"/>
        <v>279400</v>
      </c>
      <c r="K76" s="49">
        <f t="shared" si="39"/>
        <v>279400</v>
      </c>
      <c r="L76" s="49">
        <f t="shared" si="39"/>
        <v>279400</v>
      </c>
      <c r="M76" s="49">
        <f t="shared" si="39"/>
        <v>279400</v>
      </c>
      <c r="N76" s="49">
        <f t="shared" ref="N76:N86" si="40">F76+G76+H76+I76+J76+K76+L76+M76</f>
        <v>2224815.2999999998</v>
      </c>
      <c r="O76" s="68"/>
    </row>
    <row r="77" spans="1:15" ht="15" customHeight="1" x14ac:dyDescent="0.25">
      <c r="A77" s="242"/>
      <c r="B77" s="245"/>
      <c r="C77" s="244"/>
      <c r="D77" s="72">
        <v>891</v>
      </c>
      <c r="E77" s="72" t="s">
        <v>645</v>
      </c>
      <c r="F77" s="49">
        <v>404848.6</v>
      </c>
      <c r="G77" s="49">
        <v>334999</v>
      </c>
      <c r="H77" s="49">
        <v>384923.8</v>
      </c>
      <c r="I77" s="49">
        <f t="shared" si="39"/>
        <v>384923.8</v>
      </c>
      <c r="J77" s="49">
        <f t="shared" si="39"/>
        <v>384923.8</v>
      </c>
      <c r="K77" s="49">
        <f t="shared" si="39"/>
        <v>384923.8</v>
      </c>
      <c r="L77" s="49">
        <f t="shared" si="39"/>
        <v>384923.8</v>
      </c>
      <c r="M77" s="49">
        <f t="shared" si="39"/>
        <v>384923.8</v>
      </c>
      <c r="N77" s="49">
        <f t="shared" si="40"/>
        <v>3049390.3999999994</v>
      </c>
      <c r="O77" s="68"/>
    </row>
    <row r="78" spans="1:15" ht="15" customHeight="1" x14ac:dyDescent="0.25">
      <c r="A78" s="242"/>
      <c r="B78" s="245"/>
      <c r="C78" s="244"/>
      <c r="D78" s="72">
        <v>891</v>
      </c>
      <c r="E78" s="72" t="s">
        <v>646</v>
      </c>
      <c r="F78" s="49">
        <v>248442.4</v>
      </c>
      <c r="G78" s="49">
        <v>248442.4</v>
      </c>
      <c r="H78" s="49">
        <v>248442.4</v>
      </c>
      <c r="I78" s="49">
        <f t="shared" si="39"/>
        <v>248442.4</v>
      </c>
      <c r="J78" s="49">
        <f t="shared" si="39"/>
        <v>248442.4</v>
      </c>
      <c r="K78" s="49">
        <f t="shared" si="39"/>
        <v>248442.4</v>
      </c>
      <c r="L78" s="49">
        <f t="shared" si="39"/>
        <v>248442.4</v>
      </c>
      <c r="M78" s="49">
        <f t="shared" si="39"/>
        <v>248442.4</v>
      </c>
      <c r="N78" s="49">
        <f t="shared" si="40"/>
        <v>1987539.1999999997</v>
      </c>
      <c r="O78" s="68"/>
    </row>
    <row r="79" spans="1:15" ht="15" customHeight="1" x14ac:dyDescent="0.25">
      <c r="A79" s="242"/>
      <c r="B79" s="245"/>
      <c r="C79" s="244"/>
      <c r="D79" s="72">
        <v>891</v>
      </c>
      <c r="E79" s="72" t="s">
        <v>647</v>
      </c>
      <c r="F79" s="49">
        <v>3750</v>
      </c>
      <c r="G79" s="49">
        <v>0</v>
      </c>
      <c r="H79" s="49">
        <v>0</v>
      </c>
      <c r="I79" s="49">
        <f t="shared" si="39"/>
        <v>0</v>
      </c>
      <c r="J79" s="49">
        <f t="shared" si="39"/>
        <v>0</v>
      </c>
      <c r="K79" s="49">
        <f t="shared" si="39"/>
        <v>0</v>
      </c>
      <c r="L79" s="49">
        <f t="shared" si="39"/>
        <v>0</v>
      </c>
      <c r="M79" s="49">
        <f t="shared" si="39"/>
        <v>0</v>
      </c>
      <c r="N79" s="49">
        <f t="shared" si="40"/>
        <v>3750</v>
      </c>
      <c r="O79" s="68"/>
    </row>
    <row r="80" spans="1:15" ht="15" customHeight="1" x14ac:dyDescent="0.25">
      <c r="A80" s="242"/>
      <c r="B80" s="245"/>
      <c r="C80" s="244"/>
      <c r="D80" s="72">
        <v>891</v>
      </c>
      <c r="E80" s="72" t="s">
        <v>648</v>
      </c>
      <c r="F80" s="49">
        <v>859360.7</v>
      </c>
      <c r="G80" s="49">
        <v>884357.8</v>
      </c>
      <c r="H80" s="49">
        <v>913049.10000000009</v>
      </c>
      <c r="I80" s="49">
        <f t="shared" si="39"/>
        <v>913049.10000000009</v>
      </c>
      <c r="J80" s="49">
        <f t="shared" si="39"/>
        <v>913049.10000000009</v>
      </c>
      <c r="K80" s="49">
        <f t="shared" si="39"/>
        <v>913049.10000000009</v>
      </c>
      <c r="L80" s="49">
        <f t="shared" si="39"/>
        <v>913049.10000000009</v>
      </c>
      <c r="M80" s="49">
        <f t="shared" si="39"/>
        <v>913049.10000000009</v>
      </c>
      <c r="N80" s="49">
        <f t="shared" si="40"/>
        <v>7222013.0999999996</v>
      </c>
      <c r="O80" s="68"/>
    </row>
    <row r="81" spans="1:33" ht="15" customHeight="1" x14ac:dyDescent="0.25">
      <c r="A81" s="242"/>
      <c r="B81" s="245"/>
      <c r="C81" s="244"/>
      <c r="D81" s="72">
        <v>891</v>
      </c>
      <c r="E81" s="72" t="s">
        <v>649</v>
      </c>
      <c r="F81" s="49">
        <v>2000</v>
      </c>
      <c r="G81" s="49">
        <v>2000</v>
      </c>
      <c r="H81" s="49">
        <v>2000</v>
      </c>
      <c r="I81" s="49">
        <f t="shared" si="39"/>
        <v>2000</v>
      </c>
      <c r="J81" s="49">
        <f t="shared" si="39"/>
        <v>2000</v>
      </c>
      <c r="K81" s="49">
        <f t="shared" si="39"/>
        <v>2000</v>
      </c>
      <c r="L81" s="49">
        <f t="shared" si="39"/>
        <v>2000</v>
      </c>
      <c r="M81" s="49">
        <f t="shared" si="39"/>
        <v>2000</v>
      </c>
      <c r="N81" s="49">
        <f t="shared" si="40"/>
        <v>16000</v>
      </c>
      <c r="O81" s="68"/>
    </row>
    <row r="82" spans="1:33" ht="15" customHeight="1" x14ac:dyDescent="0.25">
      <c r="A82" s="242"/>
      <c r="B82" s="245"/>
      <c r="C82" s="244"/>
      <c r="D82" s="72">
        <v>891</v>
      </c>
      <c r="E82" s="72" t="s">
        <v>650</v>
      </c>
      <c r="F82" s="49">
        <v>6082.8</v>
      </c>
      <c r="G82" s="49">
        <v>6082.8</v>
      </c>
      <c r="H82" s="49">
        <v>6082.8</v>
      </c>
      <c r="I82" s="49">
        <f t="shared" si="39"/>
        <v>6082.8</v>
      </c>
      <c r="J82" s="49">
        <f t="shared" si="39"/>
        <v>6082.8</v>
      </c>
      <c r="K82" s="49">
        <f t="shared" si="39"/>
        <v>6082.8</v>
      </c>
      <c r="L82" s="49">
        <f t="shared" si="39"/>
        <v>6082.8</v>
      </c>
      <c r="M82" s="49">
        <f t="shared" si="39"/>
        <v>6082.8</v>
      </c>
      <c r="N82" s="49">
        <f t="shared" si="40"/>
        <v>48662.400000000009</v>
      </c>
      <c r="O82" s="68"/>
    </row>
    <row r="83" spans="1:33" ht="15" customHeight="1" x14ac:dyDescent="0.25">
      <c r="A83" s="242"/>
      <c r="B83" s="245"/>
      <c r="C83" s="244"/>
      <c r="D83" s="72">
        <v>891</v>
      </c>
      <c r="E83" s="72" t="s">
        <v>651</v>
      </c>
      <c r="F83" s="49">
        <v>7810.3</v>
      </c>
      <c r="G83" s="49">
        <v>7810.3</v>
      </c>
      <c r="H83" s="49">
        <v>7810.3</v>
      </c>
      <c r="I83" s="49">
        <f t="shared" si="39"/>
        <v>7810.3</v>
      </c>
      <c r="J83" s="49">
        <f t="shared" si="39"/>
        <v>7810.3</v>
      </c>
      <c r="K83" s="49">
        <f t="shared" si="39"/>
        <v>7810.3</v>
      </c>
      <c r="L83" s="49">
        <f t="shared" si="39"/>
        <v>7810.3</v>
      </c>
      <c r="M83" s="49">
        <f t="shared" si="39"/>
        <v>7810.3</v>
      </c>
      <c r="N83" s="49">
        <f t="shared" si="40"/>
        <v>62482.400000000009</v>
      </c>
      <c r="O83" s="68"/>
    </row>
    <row r="84" spans="1:33" ht="15" customHeight="1" x14ac:dyDescent="0.25">
      <c r="A84" s="242"/>
      <c r="B84" s="245"/>
      <c r="C84" s="244"/>
      <c r="D84" s="72">
        <v>891</v>
      </c>
      <c r="E84" s="72" t="s">
        <v>652</v>
      </c>
      <c r="F84" s="49">
        <v>100898</v>
      </c>
      <c r="G84" s="49">
        <v>96910.6</v>
      </c>
      <c r="H84" s="49">
        <v>96910.6</v>
      </c>
      <c r="I84" s="49">
        <f t="shared" si="39"/>
        <v>96910.6</v>
      </c>
      <c r="J84" s="49">
        <f t="shared" si="39"/>
        <v>96910.6</v>
      </c>
      <c r="K84" s="49">
        <f t="shared" si="39"/>
        <v>96910.6</v>
      </c>
      <c r="L84" s="49">
        <f t="shared" si="39"/>
        <v>96910.6</v>
      </c>
      <c r="M84" s="49">
        <f t="shared" si="39"/>
        <v>96910.6</v>
      </c>
      <c r="N84" s="49">
        <f t="shared" si="40"/>
        <v>779272.2</v>
      </c>
      <c r="O84" s="68"/>
    </row>
    <row r="85" spans="1:33" ht="15" customHeight="1" x14ac:dyDescent="0.25">
      <c r="A85" s="242"/>
      <c r="B85" s="245"/>
      <c r="C85" s="244"/>
      <c r="D85" s="72">
        <v>891</v>
      </c>
      <c r="E85" s="72" t="s">
        <v>653</v>
      </c>
      <c r="F85" s="49">
        <v>600</v>
      </c>
      <c r="G85" s="49">
        <v>500</v>
      </c>
      <c r="H85" s="49">
        <v>500</v>
      </c>
      <c r="I85" s="49">
        <f t="shared" si="39"/>
        <v>500</v>
      </c>
      <c r="J85" s="49">
        <f t="shared" si="39"/>
        <v>500</v>
      </c>
      <c r="K85" s="49">
        <f t="shared" si="39"/>
        <v>500</v>
      </c>
      <c r="L85" s="49">
        <f t="shared" si="39"/>
        <v>500</v>
      </c>
      <c r="M85" s="49">
        <f t="shared" si="39"/>
        <v>500</v>
      </c>
      <c r="N85" s="49">
        <f t="shared" si="40"/>
        <v>4100</v>
      </c>
      <c r="O85" s="68"/>
    </row>
    <row r="86" spans="1:33" ht="15" customHeight="1" x14ac:dyDescent="0.25">
      <c r="A86" s="242"/>
      <c r="B86" s="245"/>
      <c r="C86" s="244"/>
      <c r="D86" s="72">
        <v>891</v>
      </c>
      <c r="E86" s="72" t="s">
        <v>654</v>
      </c>
      <c r="F86" s="49">
        <v>3040</v>
      </c>
      <c r="G86" s="49">
        <v>3040</v>
      </c>
      <c r="H86" s="49">
        <v>3040</v>
      </c>
      <c r="I86" s="49">
        <f t="shared" si="39"/>
        <v>3040</v>
      </c>
      <c r="J86" s="49">
        <f t="shared" si="39"/>
        <v>3040</v>
      </c>
      <c r="K86" s="49">
        <f t="shared" si="39"/>
        <v>3040</v>
      </c>
      <c r="L86" s="49">
        <f t="shared" si="39"/>
        <v>3040</v>
      </c>
      <c r="M86" s="49">
        <f t="shared" si="39"/>
        <v>3040</v>
      </c>
      <c r="N86" s="49">
        <f t="shared" si="40"/>
        <v>24320</v>
      </c>
      <c r="O86" s="68"/>
    </row>
    <row r="87" spans="1:33" ht="18" customHeight="1" x14ac:dyDescent="0.25">
      <c r="A87" s="246">
        <v>14</v>
      </c>
      <c r="B87" s="249" t="s">
        <v>241</v>
      </c>
      <c r="C87" s="90" t="s">
        <v>601</v>
      </c>
      <c r="D87" s="92"/>
      <c r="E87" s="91"/>
      <c r="F87" s="89">
        <f>F88</f>
        <v>1571990.3</v>
      </c>
      <c r="G87" s="67">
        <f t="shared" ref="G87:N87" si="41">G88</f>
        <v>1468493.3</v>
      </c>
      <c r="H87" s="67">
        <f t="shared" si="41"/>
        <v>1468493.3000000003</v>
      </c>
      <c r="I87" s="67">
        <f t="shared" si="41"/>
        <v>1468493.3000000003</v>
      </c>
      <c r="J87" s="67">
        <f t="shared" si="41"/>
        <v>1468493.3000000003</v>
      </c>
      <c r="K87" s="67">
        <f t="shared" si="41"/>
        <v>1468493.3000000003</v>
      </c>
      <c r="L87" s="67">
        <f t="shared" si="41"/>
        <v>1468493.3000000003</v>
      </c>
      <c r="M87" s="67">
        <f t="shared" si="41"/>
        <v>1468493.3000000003</v>
      </c>
      <c r="N87" s="67">
        <f t="shared" si="41"/>
        <v>11851443.400000002</v>
      </c>
      <c r="O87" s="68"/>
    </row>
    <row r="88" spans="1:33" ht="18" customHeight="1" x14ac:dyDescent="0.25">
      <c r="A88" s="247"/>
      <c r="B88" s="250"/>
      <c r="C88" s="252" t="s">
        <v>19</v>
      </c>
      <c r="D88" s="70"/>
      <c r="E88" s="70"/>
      <c r="F88" s="71">
        <f>F89+F90+F91+F92</f>
        <v>1571990.3</v>
      </c>
      <c r="G88" s="71">
        <f t="shared" ref="G88:N88" si="42">G89+G90+G91+G92</f>
        <v>1468493.3</v>
      </c>
      <c r="H88" s="71">
        <f t="shared" si="42"/>
        <v>1468493.3000000003</v>
      </c>
      <c r="I88" s="71">
        <f t="shared" si="42"/>
        <v>1468493.3000000003</v>
      </c>
      <c r="J88" s="71">
        <f t="shared" si="42"/>
        <v>1468493.3000000003</v>
      </c>
      <c r="K88" s="71">
        <f t="shared" si="42"/>
        <v>1468493.3000000003</v>
      </c>
      <c r="L88" s="71">
        <f t="shared" si="42"/>
        <v>1468493.3000000003</v>
      </c>
      <c r="M88" s="71">
        <f t="shared" si="42"/>
        <v>1468493.3000000003</v>
      </c>
      <c r="N88" s="71">
        <f t="shared" si="42"/>
        <v>11851443.400000002</v>
      </c>
      <c r="O88" s="68"/>
    </row>
    <row r="89" spans="1:33" ht="18" customHeight="1" x14ac:dyDescent="0.25">
      <c r="A89" s="247"/>
      <c r="B89" s="250"/>
      <c r="C89" s="254"/>
      <c r="D89" s="72">
        <v>891</v>
      </c>
      <c r="E89" s="72" t="s">
        <v>655</v>
      </c>
      <c r="F89" s="49">
        <f>1326360.9-63</f>
        <v>1326297.8999999999</v>
      </c>
      <c r="G89" s="49">
        <f>1221585.9</f>
        <v>1221585.8999999999</v>
      </c>
      <c r="H89" s="49">
        <v>1221585.9000000001</v>
      </c>
      <c r="I89" s="49">
        <f t="shared" ref="I89:M92" si="43">H89</f>
        <v>1221585.9000000001</v>
      </c>
      <c r="J89" s="49">
        <f t="shared" si="43"/>
        <v>1221585.9000000001</v>
      </c>
      <c r="K89" s="49">
        <f t="shared" si="43"/>
        <v>1221585.9000000001</v>
      </c>
      <c r="L89" s="49">
        <f t="shared" si="43"/>
        <v>1221585.9000000001</v>
      </c>
      <c r="M89" s="49">
        <f t="shared" si="43"/>
        <v>1221585.9000000001</v>
      </c>
      <c r="N89" s="49">
        <f t="shared" ref="N89:N92" si="44">F89+G89+H89+I89+J89+K89+L89+M89</f>
        <v>9877399.2000000011</v>
      </c>
      <c r="O89" s="68"/>
    </row>
    <row r="90" spans="1:33" ht="18" customHeight="1" x14ac:dyDescent="0.25">
      <c r="A90" s="247"/>
      <c r="B90" s="250"/>
      <c r="C90" s="254"/>
      <c r="D90" s="72">
        <v>891</v>
      </c>
      <c r="E90" s="72" t="s">
        <v>656</v>
      </c>
      <c r="F90" s="49">
        <v>188298.80000000002</v>
      </c>
      <c r="G90" s="49">
        <v>193688.30000000002</v>
      </c>
      <c r="H90" s="49">
        <v>193688.30000000002</v>
      </c>
      <c r="I90" s="49">
        <f t="shared" si="43"/>
        <v>193688.30000000002</v>
      </c>
      <c r="J90" s="49">
        <f t="shared" si="43"/>
        <v>193688.30000000002</v>
      </c>
      <c r="K90" s="49">
        <f t="shared" si="43"/>
        <v>193688.30000000002</v>
      </c>
      <c r="L90" s="49">
        <f t="shared" si="43"/>
        <v>193688.30000000002</v>
      </c>
      <c r="M90" s="49">
        <f t="shared" si="43"/>
        <v>193688.30000000002</v>
      </c>
      <c r="N90" s="49">
        <f t="shared" si="44"/>
        <v>1544116.9000000001</v>
      </c>
      <c r="O90" s="68"/>
    </row>
    <row r="91" spans="1:33" ht="18" customHeight="1" x14ac:dyDescent="0.25">
      <c r="A91" s="247"/>
      <c r="B91" s="250"/>
      <c r="C91" s="254"/>
      <c r="D91" s="72">
        <v>891</v>
      </c>
      <c r="E91" s="72" t="s">
        <v>657</v>
      </c>
      <c r="F91" s="49">
        <v>52847.6</v>
      </c>
      <c r="G91" s="49">
        <v>53219.1</v>
      </c>
      <c r="H91" s="49">
        <v>53219.1</v>
      </c>
      <c r="I91" s="49">
        <f t="shared" si="43"/>
        <v>53219.1</v>
      </c>
      <c r="J91" s="49">
        <f t="shared" si="43"/>
        <v>53219.1</v>
      </c>
      <c r="K91" s="49">
        <f t="shared" si="43"/>
        <v>53219.1</v>
      </c>
      <c r="L91" s="49">
        <f t="shared" si="43"/>
        <v>53219.1</v>
      </c>
      <c r="M91" s="49">
        <f t="shared" si="43"/>
        <v>53219.1</v>
      </c>
      <c r="N91" s="49">
        <f t="shared" si="44"/>
        <v>425381.29999999993</v>
      </c>
      <c r="O91" s="68"/>
    </row>
    <row r="92" spans="1:33" ht="18" customHeight="1" x14ac:dyDescent="0.25">
      <c r="A92" s="248"/>
      <c r="B92" s="251"/>
      <c r="C92" s="253"/>
      <c r="D92" s="72">
        <v>891</v>
      </c>
      <c r="E92" s="72" t="s">
        <v>2231</v>
      </c>
      <c r="F92" s="49">
        <v>4546</v>
      </c>
      <c r="G92" s="49">
        <v>0</v>
      </c>
      <c r="H92" s="49">
        <v>0</v>
      </c>
      <c r="I92" s="49">
        <f t="shared" si="43"/>
        <v>0</v>
      </c>
      <c r="J92" s="49">
        <f t="shared" si="43"/>
        <v>0</v>
      </c>
      <c r="K92" s="49">
        <f t="shared" si="43"/>
        <v>0</v>
      </c>
      <c r="L92" s="49">
        <f t="shared" si="43"/>
        <v>0</v>
      </c>
      <c r="M92" s="49">
        <f t="shared" si="43"/>
        <v>0</v>
      </c>
      <c r="N92" s="49">
        <f t="shared" si="44"/>
        <v>4546</v>
      </c>
      <c r="O92" s="68"/>
    </row>
    <row r="93" spans="1:33" ht="15" customHeight="1" x14ac:dyDescent="0.25">
      <c r="A93" s="242">
        <v>15</v>
      </c>
      <c r="B93" s="243" t="s">
        <v>723</v>
      </c>
      <c r="C93" s="90" t="s">
        <v>601</v>
      </c>
      <c r="D93" s="92"/>
      <c r="E93" s="92"/>
      <c r="F93" s="89">
        <f t="shared" ref="F93:N93" si="45">F94+F112+F113</f>
        <v>15369158</v>
      </c>
      <c r="G93" s="67">
        <f t="shared" si="45"/>
        <v>14835276.300000001</v>
      </c>
      <c r="H93" s="67">
        <f t="shared" si="45"/>
        <v>15606884.200000001</v>
      </c>
      <c r="I93" s="67">
        <f t="shared" si="45"/>
        <v>16604728.1</v>
      </c>
      <c r="J93" s="67">
        <f t="shared" si="45"/>
        <v>16604728.1</v>
      </c>
      <c r="K93" s="67">
        <f t="shared" si="45"/>
        <v>16604728.1</v>
      </c>
      <c r="L93" s="67">
        <f t="shared" si="45"/>
        <v>16604728.1</v>
      </c>
      <c r="M93" s="67">
        <f t="shared" si="45"/>
        <v>16604728.1</v>
      </c>
      <c r="N93" s="67">
        <f t="shared" si="45"/>
        <v>128834959.00000001</v>
      </c>
      <c r="O93" s="68"/>
      <c r="P93" s="69"/>
      <c r="Q93" s="69"/>
      <c r="R93" s="69"/>
      <c r="S93" s="69"/>
      <c r="T93" s="69"/>
      <c r="U93" s="69"/>
      <c r="V93" s="69"/>
      <c r="W93" s="69"/>
      <c r="X93" s="69"/>
      <c r="Y93" s="69"/>
      <c r="Z93" s="69"/>
      <c r="AA93" s="69"/>
      <c r="AB93" s="69"/>
      <c r="AC93" s="69"/>
      <c r="AD93" s="69"/>
      <c r="AE93" s="69"/>
      <c r="AF93" s="69"/>
      <c r="AG93" s="69"/>
    </row>
    <row r="94" spans="1:33" ht="15" customHeight="1" x14ac:dyDescent="0.25">
      <c r="A94" s="242"/>
      <c r="B94" s="243"/>
      <c r="C94" s="244" t="s">
        <v>19</v>
      </c>
      <c r="D94" s="72"/>
      <c r="E94" s="74"/>
      <c r="F94" s="93">
        <f t="shared" ref="F94:N94" si="46">SUM(F95:F111)</f>
        <v>2398200.7999999998</v>
      </c>
      <c r="G94" s="49">
        <f t="shared" si="46"/>
        <v>867664.79999999981</v>
      </c>
      <c r="H94" s="49">
        <f t="shared" si="46"/>
        <v>666030.89999999979</v>
      </c>
      <c r="I94" s="49">
        <f t="shared" si="46"/>
        <v>666030.89999999979</v>
      </c>
      <c r="J94" s="49">
        <f t="shared" si="46"/>
        <v>666030.89999999979</v>
      </c>
      <c r="K94" s="49">
        <f t="shared" si="46"/>
        <v>666030.89999999979</v>
      </c>
      <c r="L94" s="49">
        <f t="shared" si="46"/>
        <v>666030.89999999979</v>
      </c>
      <c r="M94" s="49">
        <f t="shared" si="46"/>
        <v>666030.89999999979</v>
      </c>
      <c r="N94" s="49">
        <f t="shared" si="46"/>
        <v>7262050.9999999981</v>
      </c>
      <c r="O94" s="68"/>
    </row>
    <row r="95" spans="1:33" ht="15" customHeight="1" x14ac:dyDescent="0.25">
      <c r="A95" s="242"/>
      <c r="B95" s="243"/>
      <c r="C95" s="244"/>
      <c r="D95" s="72">
        <v>891</v>
      </c>
      <c r="E95" s="72" t="s">
        <v>2232</v>
      </c>
      <c r="F95" s="49">
        <v>17704.3</v>
      </c>
      <c r="G95" s="49">
        <v>0</v>
      </c>
      <c r="H95" s="49">
        <v>0</v>
      </c>
      <c r="I95" s="49">
        <f t="shared" ref="I95:M109" si="47">H95</f>
        <v>0</v>
      </c>
      <c r="J95" s="49">
        <f t="shared" si="47"/>
        <v>0</v>
      </c>
      <c r="K95" s="49">
        <f t="shared" si="47"/>
        <v>0</v>
      </c>
      <c r="L95" s="49">
        <f t="shared" si="47"/>
        <v>0</v>
      </c>
      <c r="M95" s="49">
        <f t="shared" si="47"/>
        <v>0</v>
      </c>
      <c r="N95" s="49">
        <f>F95+G95+H95+I95+J95+K95+L95+M95</f>
        <v>17704.3</v>
      </c>
      <c r="O95" s="68"/>
    </row>
    <row r="96" spans="1:33" ht="15" customHeight="1" x14ac:dyDescent="0.25">
      <c r="A96" s="242"/>
      <c r="B96" s="243"/>
      <c r="C96" s="244"/>
      <c r="D96" s="72">
        <v>891</v>
      </c>
      <c r="E96" s="72" t="s">
        <v>658</v>
      </c>
      <c r="F96" s="49">
        <v>275.39999999999998</v>
      </c>
      <c r="G96" s="49">
        <v>275.39999999999998</v>
      </c>
      <c r="H96" s="49">
        <v>275.39999999999998</v>
      </c>
      <c r="I96" s="49">
        <f t="shared" si="47"/>
        <v>275.39999999999998</v>
      </c>
      <c r="J96" s="49">
        <f t="shared" si="47"/>
        <v>275.39999999999998</v>
      </c>
      <c r="K96" s="49">
        <f t="shared" si="47"/>
        <v>275.39999999999998</v>
      </c>
      <c r="L96" s="49">
        <f t="shared" si="47"/>
        <v>275.39999999999998</v>
      </c>
      <c r="M96" s="49">
        <f t="shared" si="47"/>
        <v>275.39999999999998</v>
      </c>
      <c r="N96" s="49">
        <f>F96+G96+H96+I96+J96+K96+L96+M96</f>
        <v>2203.2000000000003</v>
      </c>
      <c r="O96" s="68"/>
    </row>
    <row r="97" spans="1:15" ht="15" customHeight="1" x14ac:dyDescent="0.25">
      <c r="A97" s="242"/>
      <c r="B97" s="243"/>
      <c r="C97" s="244"/>
      <c r="D97" s="72">
        <v>891</v>
      </c>
      <c r="E97" s="72" t="s">
        <v>659</v>
      </c>
      <c r="F97" s="49">
        <v>11387</v>
      </c>
      <c r="G97" s="49">
        <v>11421.5</v>
      </c>
      <c r="H97" s="49">
        <v>11421.5</v>
      </c>
      <c r="I97" s="49">
        <f t="shared" si="47"/>
        <v>11421.5</v>
      </c>
      <c r="J97" s="49">
        <f t="shared" si="47"/>
        <v>11421.5</v>
      </c>
      <c r="K97" s="49">
        <f t="shared" si="47"/>
        <v>11421.5</v>
      </c>
      <c r="L97" s="49">
        <f t="shared" si="47"/>
        <v>11421.5</v>
      </c>
      <c r="M97" s="49">
        <f t="shared" si="47"/>
        <v>11421.5</v>
      </c>
      <c r="N97" s="49">
        <f t="shared" ref="N97:N112" si="48">F97+G97+H97+I97+J97+K97+L97+M97</f>
        <v>91337.5</v>
      </c>
      <c r="O97" s="68"/>
    </row>
    <row r="98" spans="1:15" ht="15" customHeight="1" x14ac:dyDescent="0.25">
      <c r="A98" s="242"/>
      <c r="B98" s="243"/>
      <c r="C98" s="244"/>
      <c r="D98" s="72">
        <v>891</v>
      </c>
      <c r="E98" s="72" t="s">
        <v>660</v>
      </c>
      <c r="F98" s="49">
        <v>62153.5</v>
      </c>
      <c r="G98" s="49">
        <v>62453.9</v>
      </c>
      <c r="H98" s="49">
        <v>62453.9</v>
      </c>
      <c r="I98" s="49">
        <f t="shared" si="47"/>
        <v>62453.9</v>
      </c>
      <c r="J98" s="49">
        <f t="shared" si="47"/>
        <v>62453.9</v>
      </c>
      <c r="K98" s="49">
        <f t="shared" si="47"/>
        <v>62453.9</v>
      </c>
      <c r="L98" s="49">
        <f t="shared" si="47"/>
        <v>62453.9</v>
      </c>
      <c r="M98" s="49">
        <f t="shared" si="47"/>
        <v>62453.9</v>
      </c>
      <c r="N98" s="49">
        <f t="shared" si="48"/>
        <v>499330.80000000005</v>
      </c>
      <c r="O98" s="68"/>
    </row>
    <row r="99" spans="1:15" ht="15" customHeight="1" x14ac:dyDescent="0.25">
      <c r="A99" s="242"/>
      <c r="B99" s="243"/>
      <c r="C99" s="244"/>
      <c r="D99" s="72">
        <v>891</v>
      </c>
      <c r="E99" s="72" t="s">
        <v>661</v>
      </c>
      <c r="F99" s="49">
        <f>11027.4-25.5</f>
        <v>11001.9</v>
      </c>
      <c r="G99" s="49">
        <v>11178.3</v>
      </c>
      <c r="H99" s="49">
        <v>11178.3</v>
      </c>
      <c r="I99" s="49">
        <f t="shared" si="47"/>
        <v>11178.3</v>
      </c>
      <c r="J99" s="49">
        <f t="shared" si="47"/>
        <v>11178.3</v>
      </c>
      <c r="K99" s="49">
        <f t="shared" si="47"/>
        <v>11178.3</v>
      </c>
      <c r="L99" s="49">
        <f t="shared" si="47"/>
        <v>11178.3</v>
      </c>
      <c r="M99" s="49">
        <f t="shared" si="47"/>
        <v>11178.3</v>
      </c>
      <c r="N99" s="49">
        <f t="shared" si="48"/>
        <v>89250.000000000015</v>
      </c>
      <c r="O99" s="68"/>
    </row>
    <row r="100" spans="1:15" ht="15" customHeight="1" x14ac:dyDescent="0.25">
      <c r="A100" s="242"/>
      <c r="B100" s="243"/>
      <c r="C100" s="244"/>
      <c r="D100" s="72">
        <v>891</v>
      </c>
      <c r="E100" s="72" t="s">
        <v>662</v>
      </c>
      <c r="F100" s="49">
        <v>18073.900000000001</v>
      </c>
      <c r="G100" s="49">
        <v>18107.400000000001</v>
      </c>
      <c r="H100" s="49">
        <v>18107.400000000001</v>
      </c>
      <c r="I100" s="49">
        <f t="shared" si="47"/>
        <v>18107.400000000001</v>
      </c>
      <c r="J100" s="49">
        <f t="shared" si="47"/>
        <v>18107.400000000001</v>
      </c>
      <c r="K100" s="49">
        <f t="shared" si="47"/>
        <v>18107.400000000001</v>
      </c>
      <c r="L100" s="49">
        <f t="shared" si="47"/>
        <v>18107.400000000001</v>
      </c>
      <c r="M100" s="49">
        <f t="shared" si="47"/>
        <v>18107.400000000001</v>
      </c>
      <c r="N100" s="49">
        <f t="shared" si="48"/>
        <v>144825.69999999998</v>
      </c>
      <c r="O100" s="68"/>
    </row>
    <row r="101" spans="1:15" ht="15" customHeight="1" x14ac:dyDescent="0.25">
      <c r="A101" s="242"/>
      <c r="B101" s="243"/>
      <c r="C101" s="244"/>
      <c r="D101" s="72">
        <v>891</v>
      </c>
      <c r="E101" s="72" t="s">
        <v>663</v>
      </c>
      <c r="F101" s="49">
        <v>157922</v>
      </c>
      <c r="G101" s="49">
        <v>153514</v>
      </c>
      <c r="H101" s="49">
        <v>153514</v>
      </c>
      <c r="I101" s="49">
        <f t="shared" si="47"/>
        <v>153514</v>
      </c>
      <c r="J101" s="49">
        <f t="shared" si="47"/>
        <v>153514</v>
      </c>
      <c r="K101" s="49">
        <f t="shared" si="47"/>
        <v>153514</v>
      </c>
      <c r="L101" s="49">
        <f t="shared" si="47"/>
        <v>153514</v>
      </c>
      <c r="M101" s="49">
        <f t="shared" si="47"/>
        <v>153514</v>
      </c>
      <c r="N101" s="49">
        <f t="shared" si="48"/>
        <v>1232520</v>
      </c>
      <c r="O101" s="68"/>
    </row>
    <row r="102" spans="1:15" ht="15" customHeight="1" x14ac:dyDescent="0.25">
      <c r="A102" s="242"/>
      <c r="B102" s="243"/>
      <c r="C102" s="244"/>
      <c r="D102" s="72">
        <v>891</v>
      </c>
      <c r="E102" s="72" t="s">
        <v>664</v>
      </c>
      <c r="F102" s="49">
        <v>2390</v>
      </c>
      <c r="G102" s="49">
        <v>2390</v>
      </c>
      <c r="H102" s="49">
        <v>2390</v>
      </c>
      <c r="I102" s="49">
        <f t="shared" si="47"/>
        <v>2390</v>
      </c>
      <c r="J102" s="49">
        <f t="shared" si="47"/>
        <v>2390</v>
      </c>
      <c r="K102" s="49">
        <f t="shared" si="47"/>
        <v>2390</v>
      </c>
      <c r="L102" s="49">
        <f t="shared" si="47"/>
        <v>2390</v>
      </c>
      <c r="M102" s="49">
        <f t="shared" si="47"/>
        <v>2390</v>
      </c>
      <c r="N102" s="49">
        <f t="shared" si="48"/>
        <v>19120</v>
      </c>
      <c r="O102" s="68"/>
    </row>
    <row r="103" spans="1:15" ht="15" customHeight="1" x14ac:dyDescent="0.25">
      <c r="A103" s="242"/>
      <c r="B103" s="243"/>
      <c r="C103" s="244"/>
      <c r="D103" s="72">
        <v>891</v>
      </c>
      <c r="E103" s="72" t="s">
        <v>665</v>
      </c>
      <c r="F103" s="49">
        <v>219927.5</v>
      </c>
      <c r="G103" s="49">
        <v>225748.69999999998</v>
      </c>
      <c r="H103" s="49">
        <v>225748.69999999998</v>
      </c>
      <c r="I103" s="49">
        <f t="shared" si="47"/>
        <v>225748.69999999998</v>
      </c>
      <c r="J103" s="49">
        <f t="shared" si="47"/>
        <v>225748.69999999998</v>
      </c>
      <c r="K103" s="49">
        <f t="shared" si="47"/>
        <v>225748.69999999998</v>
      </c>
      <c r="L103" s="49">
        <f t="shared" si="47"/>
        <v>225748.69999999998</v>
      </c>
      <c r="M103" s="49">
        <f t="shared" si="47"/>
        <v>225748.69999999998</v>
      </c>
      <c r="N103" s="49">
        <f t="shared" si="48"/>
        <v>1800168.3999999997</v>
      </c>
      <c r="O103" s="68"/>
    </row>
    <row r="104" spans="1:15" ht="15" customHeight="1" x14ac:dyDescent="0.25">
      <c r="A104" s="242"/>
      <c r="B104" s="243"/>
      <c r="C104" s="244"/>
      <c r="D104" s="72">
        <v>891</v>
      </c>
      <c r="E104" s="72" t="s">
        <v>666</v>
      </c>
      <c r="F104" s="49">
        <f>39297.5-30.8</f>
        <v>39266.699999999997</v>
      </c>
      <c r="G104" s="49">
        <v>39340.699999999997</v>
      </c>
      <c r="H104" s="49">
        <v>39340.699999999997</v>
      </c>
      <c r="I104" s="49">
        <f t="shared" si="47"/>
        <v>39340.699999999997</v>
      </c>
      <c r="J104" s="49">
        <f t="shared" si="47"/>
        <v>39340.699999999997</v>
      </c>
      <c r="K104" s="49">
        <f t="shared" si="47"/>
        <v>39340.699999999997</v>
      </c>
      <c r="L104" s="49">
        <f t="shared" si="47"/>
        <v>39340.699999999997</v>
      </c>
      <c r="M104" s="49">
        <f t="shared" si="47"/>
        <v>39340.699999999997</v>
      </c>
      <c r="N104" s="49">
        <f t="shared" si="48"/>
        <v>314651.60000000003</v>
      </c>
      <c r="O104" s="68"/>
    </row>
    <row r="105" spans="1:15" ht="15" customHeight="1" x14ac:dyDescent="0.25">
      <c r="A105" s="242"/>
      <c r="B105" s="243"/>
      <c r="C105" s="244"/>
      <c r="D105" s="72">
        <v>891</v>
      </c>
      <c r="E105" s="72" t="s">
        <v>667</v>
      </c>
      <c r="F105" s="49">
        <v>2147.6999999999998</v>
      </c>
      <c r="G105" s="49">
        <v>2147.6999999999998</v>
      </c>
      <c r="H105" s="49">
        <v>2147.6999999999998</v>
      </c>
      <c r="I105" s="49">
        <f t="shared" si="47"/>
        <v>2147.6999999999998</v>
      </c>
      <c r="J105" s="49">
        <f t="shared" si="47"/>
        <v>2147.6999999999998</v>
      </c>
      <c r="K105" s="49">
        <f t="shared" si="47"/>
        <v>2147.6999999999998</v>
      </c>
      <c r="L105" s="49">
        <f t="shared" si="47"/>
        <v>2147.6999999999998</v>
      </c>
      <c r="M105" s="49">
        <f t="shared" si="47"/>
        <v>2147.6999999999998</v>
      </c>
      <c r="N105" s="49">
        <f t="shared" si="48"/>
        <v>17181.600000000002</v>
      </c>
      <c r="O105" s="68"/>
    </row>
    <row r="106" spans="1:15" ht="15" customHeight="1" x14ac:dyDescent="0.25">
      <c r="A106" s="242"/>
      <c r="B106" s="243"/>
      <c r="C106" s="244"/>
      <c r="D106" s="72">
        <v>891</v>
      </c>
      <c r="E106" s="72" t="s">
        <v>668</v>
      </c>
      <c r="F106" s="49">
        <v>30871.1</v>
      </c>
      <c r="G106" s="49">
        <v>31666.1</v>
      </c>
      <c r="H106" s="49">
        <v>31666.1</v>
      </c>
      <c r="I106" s="49">
        <f t="shared" si="47"/>
        <v>31666.1</v>
      </c>
      <c r="J106" s="49">
        <f t="shared" si="47"/>
        <v>31666.1</v>
      </c>
      <c r="K106" s="49">
        <f t="shared" si="47"/>
        <v>31666.1</v>
      </c>
      <c r="L106" s="49">
        <f t="shared" si="47"/>
        <v>31666.1</v>
      </c>
      <c r="M106" s="49">
        <f t="shared" si="47"/>
        <v>31666.1</v>
      </c>
      <c r="N106" s="49">
        <f t="shared" si="48"/>
        <v>252533.80000000002</v>
      </c>
      <c r="O106" s="68"/>
    </row>
    <row r="107" spans="1:15" ht="15" customHeight="1" x14ac:dyDescent="0.25">
      <c r="A107" s="242"/>
      <c r="B107" s="243"/>
      <c r="C107" s="244"/>
      <c r="D107" s="72">
        <v>891</v>
      </c>
      <c r="E107" s="72" t="s">
        <v>669</v>
      </c>
      <c r="F107" s="49">
        <v>377185.80000000005</v>
      </c>
      <c r="G107" s="49">
        <v>0</v>
      </c>
      <c r="H107" s="49">
        <v>0</v>
      </c>
      <c r="I107" s="49">
        <f t="shared" si="47"/>
        <v>0</v>
      </c>
      <c r="J107" s="49">
        <f t="shared" si="47"/>
        <v>0</v>
      </c>
      <c r="K107" s="49">
        <f t="shared" si="47"/>
        <v>0</v>
      </c>
      <c r="L107" s="49">
        <f t="shared" si="47"/>
        <v>0</v>
      </c>
      <c r="M107" s="49">
        <f t="shared" si="47"/>
        <v>0</v>
      </c>
      <c r="N107" s="49">
        <f t="shared" si="48"/>
        <v>377185.80000000005</v>
      </c>
      <c r="O107" s="68"/>
    </row>
    <row r="108" spans="1:15" ht="15" customHeight="1" x14ac:dyDescent="0.25">
      <c r="A108" s="242"/>
      <c r="B108" s="243"/>
      <c r="C108" s="244"/>
      <c r="D108" s="72">
        <v>891</v>
      </c>
      <c r="E108" s="72" t="s">
        <v>670</v>
      </c>
      <c r="F108" s="49">
        <v>34467.599999999999</v>
      </c>
      <c r="G108" s="49">
        <v>32092.5</v>
      </c>
      <c r="H108" s="49">
        <v>32092.5</v>
      </c>
      <c r="I108" s="49">
        <f t="shared" si="47"/>
        <v>32092.5</v>
      </c>
      <c r="J108" s="49">
        <f t="shared" si="47"/>
        <v>32092.5</v>
      </c>
      <c r="K108" s="49">
        <f t="shared" si="47"/>
        <v>32092.5</v>
      </c>
      <c r="L108" s="49">
        <f t="shared" si="47"/>
        <v>32092.5</v>
      </c>
      <c r="M108" s="49">
        <f t="shared" si="47"/>
        <v>32092.5</v>
      </c>
      <c r="N108" s="49">
        <f t="shared" si="48"/>
        <v>259115.1</v>
      </c>
      <c r="O108" s="68"/>
    </row>
    <row r="109" spans="1:15" ht="15" customHeight="1" x14ac:dyDescent="0.25">
      <c r="A109" s="242"/>
      <c r="B109" s="243"/>
      <c r="C109" s="244"/>
      <c r="D109" s="72">
        <v>891</v>
      </c>
      <c r="E109" s="72" t="s">
        <v>671</v>
      </c>
      <c r="F109" s="49">
        <f>684607.1+27245.1</f>
        <v>711852.2</v>
      </c>
      <c r="G109" s="49">
        <v>0</v>
      </c>
      <c r="H109" s="49">
        <v>0</v>
      </c>
      <c r="I109" s="49">
        <f t="shared" si="47"/>
        <v>0</v>
      </c>
      <c r="J109" s="49">
        <f t="shared" si="47"/>
        <v>0</v>
      </c>
      <c r="K109" s="49">
        <f t="shared" si="47"/>
        <v>0</v>
      </c>
      <c r="L109" s="49">
        <f t="shared" si="47"/>
        <v>0</v>
      </c>
      <c r="M109" s="49">
        <f t="shared" si="47"/>
        <v>0</v>
      </c>
      <c r="N109" s="49">
        <f t="shared" si="48"/>
        <v>711852.2</v>
      </c>
      <c r="O109" s="68"/>
    </row>
    <row r="110" spans="1:15" ht="15" customHeight="1" x14ac:dyDescent="0.25">
      <c r="A110" s="242"/>
      <c r="B110" s="243"/>
      <c r="C110" s="244"/>
      <c r="D110" s="72">
        <v>891</v>
      </c>
      <c r="E110" s="72" t="s">
        <v>672</v>
      </c>
      <c r="F110" s="49">
        <v>626041.69999999995</v>
      </c>
      <c r="G110" s="49">
        <v>201796.1</v>
      </c>
      <c r="H110" s="49">
        <v>0</v>
      </c>
      <c r="I110" s="49">
        <f t="shared" ref="I110:M112" si="49">H110</f>
        <v>0</v>
      </c>
      <c r="J110" s="49">
        <f t="shared" si="49"/>
        <v>0</v>
      </c>
      <c r="K110" s="49">
        <f t="shared" si="49"/>
        <v>0</v>
      </c>
      <c r="L110" s="49">
        <f t="shared" si="49"/>
        <v>0</v>
      </c>
      <c r="M110" s="49">
        <f t="shared" si="49"/>
        <v>0</v>
      </c>
      <c r="N110" s="49">
        <f t="shared" si="48"/>
        <v>827837.79999999993</v>
      </c>
      <c r="O110" s="68"/>
    </row>
    <row r="111" spans="1:15" ht="15" customHeight="1" x14ac:dyDescent="0.25">
      <c r="A111" s="242"/>
      <c r="B111" s="243"/>
      <c r="C111" s="244"/>
      <c r="D111" s="72">
        <v>891</v>
      </c>
      <c r="E111" s="72" t="s">
        <v>673</v>
      </c>
      <c r="F111" s="49">
        <v>75532.5</v>
      </c>
      <c r="G111" s="49">
        <v>75532.5</v>
      </c>
      <c r="H111" s="49">
        <v>75694.7</v>
      </c>
      <c r="I111" s="49">
        <f t="shared" si="49"/>
        <v>75694.7</v>
      </c>
      <c r="J111" s="49">
        <f t="shared" si="49"/>
        <v>75694.7</v>
      </c>
      <c r="K111" s="49">
        <f t="shared" si="49"/>
        <v>75694.7</v>
      </c>
      <c r="L111" s="49">
        <f t="shared" si="49"/>
        <v>75694.7</v>
      </c>
      <c r="M111" s="49">
        <f t="shared" si="49"/>
        <v>75694.7</v>
      </c>
      <c r="N111" s="49">
        <f t="shared" si="48"/>
        <v>605233.19999999995</v>
      </c>
      <c r="O111" s="68"/>
    </row>
    <row r="112" spans="1:15" ht="15" customHeight="1" x14ac:dyDescent="0.25">
      <c r="A112" s="242"/>
      <c r="B112" s="243"/>
      <c r="C112" s="73" t="s">
        <v>602</v>
      </c>
      <c r="D112" s="72">
        <v>851</v>
      </c>
      <c r="E112" s="72" t="s">
        <v>2233</v>
      </c>
      <c r="F112" s="49">
        <v>0</v>
      </c>
      <c r="G112" s="49">
        <v>0</v>
      </c>
      <c r="H112" s="49">
        <v>0</v>
      </c>
      <c r="I112" s="49">
        <f t="shared" si="49"/>
        <v>0</v>
      </c>
      <c r="J112" s="49">
        <f t="shared" si="49"/>
        <v>0</v>
      </c>
      <c r="K112" s="49">
        <f t="shared" si="49"/>
        <v>0</v>
      </c>
      <c r="L112" s="49">
        <f t="shared" si="49"/>
        <v>0</v>
      </c>
      <c r="M112" s="49">
        <f t="shared" si="49"/>
        <v>0</v>
      </c>
      <c r="N112" s="49">
        <f t="shared" si="48"/>
        <v>0</v>
      </c>
      <c r="O112" s="68"/>
    </row>
    <row r="113" spans="1:15" ht="15" customHeight="1" x14ac:dyDescent="0.25">
      <c r="A113" s="242"/>
      <c r="B113" s="243"/>
      <c r="C113" s="73" t="s">
        <v>603</v>
      </c>
      <c r="D113" s="72"/>
      <c r="E113" s="72"/>
      <c r="F113" s="49">
        <v>12970957.199999999</v>
      </c>
      <c r="G113" s="49">
        <v>13967611.5</v>
      </c>
      <c r="H113" s="49">
        <v>14940853.300000001</v>
      </c>
      <c r="I113" s="49">
        <v>15938697.199999999</v>
      </c>
      <c r="J113" s="49">
        <v>15938697.199999999</v>
      </c>
      <c r="K113" s="49">
        <v>15938697.199999999</v>
      </c>
      <c r="L113" s="49">
        <v>15938697.199999999</v>
      </c>
      <c r="M113" s="49">
        <v>15938697.199999999</v>
      </c>
      <c r="N113" s="49">
        <f>F113+G113+H113+I113+J113+K113+L113+M113</f>
        <v>121572908.00000001</v>
      </c>
      <c r="O113" s="68"/>
    </row>
    <row r="114" spans="1:15" ht="15" customHeight="1" x14ac:dyDescent="0.25">
      <c r="A114" s="242">
        <v>16</v>
      </c>
      <c r="B114" s="243" t="s">
        <v>674</v>
      </c>
      <c r="C114" s="90" t="s">
        <v>601</v>
      </c>
      <c r="D114" s="91"/>
      <c r="E114" s="91"/>
      <c r="F114" s="89">
        <f>F115+F124</f>
        <v>3311895.1000000006</v>
      </c>
      <c r="G114" s="67">
        <f t="shared" ref="G114:M114" si="50">G115+G124</f>
        <v>3481444.3000000003</v>
      </c>
      <c r="H114" s="67">
        <f t="shared" si="50"/>
        <v>3642560.3000000003</v>
      </c>
      <c r="I114" s="67">
        <f t="shared" si="50"/>
        <v>3805017.8000000003</v>
      </c>
      <c r="J114" s="67">
        <f t="shared" si="50"/>
        <v>3805017.8000000003</v>
      </c>
      <c r="K114" s="67">
        <f t="shared" si="50"/>
        <v>3805017.8000000003</v>
      </c>
      <c r="L114" s="67">
        <f t="shared" si="50"/>
        <v>3805017.8000000003</v>
      </c>
      <c r="M114" s="67">
        <f t="shared" si="50"/>
        <v>3805017.8000000003</v>
      </c>
      <c r="N114" s="67">
        <f>N115+N124</f>
        <v>29460988.699999996</v>
      </c>
      <c r="O114" s="68"/>
    </row>
    <row r="115" spans="1:15" ht="15" customHeight="1" x14ac:dyDescent="0.25">
      <c r="A115" s="242"/>
      <c r="B115" s="243"/>
      <c r="C115" s="244" t="s">
        <v>19</v>
      </c>
      <c r="D115" s="74"/>
      <c r="E115" s="74"/>
      <c r="F115" s="93">
        <f>F116+F117+F118+F119+F120+F121+F122+F123</f>
        <v>1205805.9000000001</v>
      </c>
      <c r="G115" s="49">
        <f t="shared" ref="G115:M115" si="51">G116+G117+G118+G119+G120+G121+G122+G123</f>
        <v>1207398.1000000001</v>
      </c>
      <c r="H115" s="49">
        <f t="shared" si="51"/>
        <v>1210062.1000000001</v>
      </c>
      <c r="I115" s="49">
        <f t="shared" si="51"/>
        <v>1210062.1000000001</v>
      </c>
      <c r="J115" s="49">
        <f t="shared" si="51"/>
        <v>1210062.1000000001</v>
      </c>
      <c r="K115" s="49">
        <f t="shared" si="51"/>
        <v>1210062.1000000001</v>
      </c>
      <c r="L115" s="49">
        <f t="shared" si="51"/>
        <v>1210062.1000000001</v>
      </c>
      <c r="M115" s="49">
        <f t="shared" si="51"/>
        <v>1210062.1000000001</v>
      </c>
      <c r="N115" s="49">
        <f t="shared" ref="N115:N124" si="52">F115+G115+H115+I115+J115+K115+L115+M115</f>
        <v>9673576.5999999996</v>
      </c>
      <c r="O115" s="68"/>
    </row>
    <row r="116" spans="1:15" ht="15" customHeight="1" x14ac:dyDescent="0.25">
      <c r="A116" s="242"/>
      <c r="B116" s="243"/>
      <c r="C116" s="244"/>
      <c r="D116" s="72">
        <v>891</v>
      </c>
      <c r="E116" s="72" t="s">
        <v>675</v>
      </c>
      <c r="F116" s="49">
        <v>61.4</v>
      </c>
      <c r="G116" s="49">
        <v>2961.4</v>
      </c>
      <c r="H116" s="49">
        <v>2961.4</v>
      </c>
      <c r="I116" s="49">
        <f t="shared" ref="I116:M123" si="53">H116</f>
        <v>2961.4</v>
      </c>
      <c r="J116" s="49">
        <f t="shared" si="53"/>
        <v>2961.4</v>
      </c>
      <c r="K116" s="49">
        <f t="shared" si="53"/>
        <v>2961.4</v>
      </c>
      <c r="L116" s="49">
        <f t="shared" si="53"/>
        <v>2961.4</v>
      </c>
      <c r="M116" s="49">
        <f t="shared" si="53"/>
        <v>2961.4</v>
      </c>
      <c r="N116" s="49">
        <f t="shared" si="52"/>
        <v>20791.2</v>
      </c>
      <c r="O116" s="68"/>
    </row>
    <row r="117" spans="1:15" ht="15" customHeight="1" x14ac:dyDescent="0.25">
      <c r="A117" s="242"/>
      <c r="B117" s="243"/>
      <c r="C117" s="244"/>
      <c r="D117" s="72">
        <v>891</v>
      </c>
      <c r="E117" s="72" t="s">
        <v>676</v>
      </c>
      <c r="F117" s="49">
        <v>24645.7</v>
      </c>
      <c r="G117" s="49">
        <v>21745.7</v>
      </c>
      <c r="H117" s="49">
        <v>21745.7</v>
      </c>
      <c r="I117" s="49">
        <f t="shared" si="53"/>
        <v>21745.7</v>
      </c>
      <c r="J117" s="49">
        <f t="shared" si="53"/>
        <v>21745.7</v>
      </c>
      <c r="K117" s="49">
        <f t="shared" si="53"/>
        <v>21745.7</v>
      </c>
      <c r="L117" s="49">
        <f t="shared" si="53"/>
        <v>21745.7</v>
      </c>
      <c r="M117" s="49">
        <f t="shared" si="53"/>
        <v>21745.7</v>
      </c>
      <c r="N117" s="49">
        <f t="shared" si="52"/>
        <v>176865.60000000003</v>
      </c>
      <c r="O117" s="68"/>
    </row>
    <row r="118" spans="1:15" ht="15" customHeight="1" x14ac:dyDescent="0.25">
      <c r="A118" s="242"/>
      <c r="B118" s="243"/>
      <c r="C118" s="244"/>
      <c r="D118" s="72">
        <v>891</v>
      </c>
      <c r="E118" s="72" t="s">
        <v>677</v>
      </c>
      <c r="F118" s="49">
        <v>0</v>
      </c>
      <c r="G118" s="49">
        <v>103.8</v>
      </c>
      <c r="H118" s="49">
        <v>103.8</v>
      </c>
      <c r="I118" s="49">
        <f t="shared" si="53"/>
        <v>103.8</v>
      </c>
      <c r="J118" s="49">
        <f t="shared" si="53"/>
        <v>103.8</v>
      </c>
      <c r="K118" s="49">
        <f t="shared" si="53"/>
        <v>103.8</v>
      </c>
      <c r="L118" s="49">
        <f t="shared" si="53"/>
        <v>103.8</v>
      </c>
      <c r="M118" s="49">
        <f t="shared" si="53"/>
        <v>103.8</v>
      </c>
      <c r="N118" s="49">
        <f t="shared" si="52"/>
        <v>726.59999999999991</v>
      </c>
      <c r="O118" s="68"/>
    </row>
    <row r="119" spans="1:15" ht="15" customHeight="1" x14ac:dyDescent="0.25">
      <c r="A119" s="242"/>
      <c r="B119" s="243"/>
      <c r="C119" s="244"/>
      <c r="D119" s="72">
        <v>891</v>
      </c>
      <c r="E119" s="72" t="s">
        <v>678</v>
      </c>
      <c r="F119" s="49">
        <v>248592.2</v>
      </c>
      <c r="G119" s="49">
        <v>256022.6</v>
      </c>
      <c r="H119" s="49">
        <v>256022.6</v>
      </c>
      <c r="I119" s="49">
        <f t="shared" si="53"/>
        <v>256022.6</v>
      </c>
      <c r="J119" s="49">
        <f t="shared" si="53"/>
        <v>256022.6</v>
      </c>
      <c r="K119" s="49">
        <f t="shared" si="53"/>
        <v>256022.6</v>
      </c>
      <c r="L119" s="49">
        <f t="shared" si="53"/>
        <v>256022.6</v>
      </c>
      <c r="M119" s="49">
        <f t="shared" si="53"/>
        <v>256022.6</v>
      </c>
      <c r="N119" s="49">
        <f t="shared" si="52"/>
        <v>2040750.4000000004</v>
      </c>
      <c r="O119" s="68"/>
    </row>
    <row r="120" spans="1:15" ht="15" customHeight="1" x14ac:dyDescent="0.25">
      <c r="A120" s="242"/>
      <c r="B120" s="243"/>
      <c r="C120" s="244"/>
      <c r="D120" s="72">
        <v>891</v>
      </c>
      <c r="E120" s="72" t="s">
        <v>679</v>
      </c>
      <c r="F120" s="49">
        <v>9499</v>
      </c>
      <c r="G120" s="49">
        <v>3557</v>
      </c>
      <c r="H120" s="49">
        <v>3557</v>
      </c>
      <c r="I120" s="49">
        <f t="shared" si="53"/>
        <v>3557</v>
      </c>
      <c r="J120" s="49">
        <f t="shared" si="53"/>
        <v>3557</v>
      </c>
      <c r="K120" s="49">
        <f t="shared" si="53"/>
        <v>3557</v>
      </c>
      <c r="L120" s="49">
        <f t="shared" si="53"/>
        <v>3557</v>
      </c>
      <c r="M120" s="49">
        <f t="shared" si="53"/>
        <v>3557</v>
      </c>
      <c r="N120" s="49">
        <f t="shared" si="52"/>
        <v>34398</v>
      </c>
      <c r="O120" s="68"/>
    </row>
    <row r="121" spans="1:15" ht="15" customHeight="1" x14ac:dyDescent="0.25">
      <c r="A121" s="242"/>
      <c r="B121" s="243"/>
      <c r="C121" s="244"/>
      <c r="D121" s="72">
        <v>891</v>
      </c>
      <c r="E121" s="72" t="s">
        <v>680</v>
      </c>
      <c r="F121" s="49">
        <v>3345.5</v>
      </c>
      <c r="G121" s="49">
        <v>3345.5</v>
      </c>
      <c r="H121" s="49">
        <v>3345.5</v>
      </c>
      <c r="I121" s="49">
        <f t="shared" si="53"/>
        <v>3345.5</v>
      </c>
      <c r="J121" s="49">
        <f t="shared" si="53"/>
        <v>3345.5</v>
      </c>
      <c r="K121" s="49">
        <f t="shared" si="53"/>
        <v>3345.5</v>
      </c>
      <c r="L121" s="49">
        <f t="shared" si="53"/>
        <v>3345.5</v>
      </c>
      <c r="M121" s="49">
        <f t="shared" si="53"/>
        <v>3345.5</v>
      </c>
      <c r="N121" s="49">
        <f t="shared" si="52"/>
        <v>26764</v>
      </c>
      <c r="O121" s="68"/>
    </row>
    <row r="122" spans="1:15" ht="15" customHeight="1" x14ac:dyDescent="0.25">
      <c r="A122" s="242"/>
      <c r="B122" s="243"/>
      <c r="C122" s="244"/>
      <c r="D122" s="72">
        <v>891</v>
      </c>
      <c r="E122" s="72" t="s">
        <v>681</v>
      </c>
      <c r="F122" s="49">
        <v>918763</v>
      </c>
      <c r="G122" s="49">
        <v>918763</v>
      </c>
      <c r="H122" s="49">
        <v>921427</v>
      </c>
      <c r="I122" s="49">
        <f t="shared" si="53"/>
        <v>921427</v>
      </c>
      <c r="J122" s="49">
        <f t="shared" si="53"/>
        <v>921427</v>
      </c>
      <c r="K122" s="49">
        <f t="shared" si="53"/>
        <v>921427</v>
      </c>
      <c r="L122" s="49">
        <f t="shared" si="53"/>
        <v>921427</v>
      </c>
      <c r="M122" s="49">
        <f t="shared" si="53"/>
        <v>921427</v>
      </c>
      <c r="N122" s="49">
        <f t="shared" si="52"/>
        <v>7366088</v>
      </c>
      <c r="O122" s="68"/>
    </row>
    <row r="123" spans="1:15" ht="15" customHeight="1" x14ac:dyDescent="0.25">
      <c r="A123" s="242"/>
      <c r="B123" s="243"/>
      <c r="C123" s="244"/>
      <c r="D123" s="72">
        <v>891</v>
      </c>
      <c r="E123" s="72" t="s">
        <v>682</v>
      </c>
      <c r="F123" s="49">
        <v>899.1</v>
      </c>
      <c r="G123" s="49">
        <v>899.1</v>
      </c>
      <c r="H123" s="49">
        <v>899.1</v>
      </c>
      <c r="I123" s="49">
        <f t="shared" si="53"/>
        <v>899.1</v>
      </c>
      <c r="J123" s="49">
        <f t="shared" si="53"/>
        <v>899.1</v>
      </c>
      <c r="K123" s="49">
        <f t="shared" si="53"/>
        <v>899.1</v>
      </c>
      <c r="L123" s="49">
        <f t="shared" si="53"/>
        <v>899.1</v>
      </c>
      <c r="M123" s="49">
        <f t="shared" si="53"/>
        <v>899.1</v>
      </c>
      <c r="N123" s="49">
        <f t="shared" si="52"/>
        <v>7192.8000000000011</v>
      </c>
      <c r="O123" s="68"/>
    </row>
    <row r="124" spans="1:15" ht="15" customHeight="1" x14ac:dyDescent="0.25">
      <c r="A124" s="242"/>
      <c r="B124" s="243"/>
      <c r="C124" s="73" t="s">
        <v>603</v>
      </c>
      <c r="D124" s="72"/>
      <c r="E124" s="72"/>
      <c r="F124" s="49">
        <v>2106089.2000000002</v>
      </c>
      <c r="G124" s="49">
        <v>2274046.2000000002</v>
      </c>
      <c r="H124" s="49">
        <v>2432498.2000000002</v>
      </c>
      <c r="I124" s="49">
        <v>2594955.7000000002</v>
      </c>
      <c r="J124" s="49">
        <v>2594955.7000000002</v>
      </c>
      <c r="K124" s="49">
        <v>2594955.7000000002</v>
      </c>
      <c r="L124" s="49">
        <v>2594955.7000000002</v>
      </c>
      <c r="M124" s="49">
        <v>2594955.7000000002</v>
      </c>
      <c r="N124" s="49">
        <f t="shared" si="52"/>
        <v>19787412.099999998</v>
      </c>
      <c r="O124" s="68"/>
    </row>
    <row r="125" spans="1:15" ht="15" customHeight="1" x14ac:dyDescent="0.25">
      <c r="A125" s="246">
        <v>17</v>
      </c>
      <c r="B125" s="249" t="s">
        <v>2234</v>
      </c>
      <c r="C125" s="90" t="s">
        <v>601</v>
      </c>
      <c r="D125" s="91"/>
      <c r="E125" s="91"/>
      <c r="F125" s="89">
        <f>F126</f>
        <v>26558.300000000003</v>
      </c>
      <c r="G125" s="67">
        <f t="shared" ref="G125:N126" si="54">G126</f>
        <v>0</v>
      </c>
      <c r="H125" s="67">
        <f t="shared" si="54"/>
        <v>0</v>
      </c>
      <c r="I125" s="67">
        <f t="shared" si="54"/>
        <v>0</v>
      </c>
      <c r="J125" s="67">
        <f t="shared" si="54"/>
        <v>0</v>
      </c>
      <c r="K125" s="67">
        <f t="shared" si="54"/>
        <v>0</v>
      </c>
      <c r="L125" s="67">
        <f t="shared" si="54"/>
        <v>0</v>
      </c>
      <c r="M125" s="67">
        <f t="shared" si="54"/>
        <v>0</v>
      </c>
      <c r="N125" s="67">
        <f t="shared" si="54"/>
        <v>26558.300000000003</v>
      </c>
      <c r="O125" s="68"/>
    </row>
    <row r="126" spans="1:15" x14ac:dyDescent="0.25">
      <c r="A126" s="247"/>
      <c r="B126" s="250"/>
      <c r="C126" s="252" t="s">
        <v>19</v>
      </c>
      <c r="D126" s="72"/>
      <c r="E126" s="72"/>
      <c r="F126" s="49">
        <f>F127</f>
        <v>26558.300000000003</v>
      </c>
      <c r="G126" s="49">
        <f t="shared" si="54"/>
        <v>0</v>
      </c>
      <c r="H126" s="49">
        <f t="shared" si="54"/>
        <v>0</v>
      </c>
      <c r="I126" s="49">
        <f t="shared" si="54"/>
        <v>0</v>
      </c>
      <c r="J126" s="49">
        <f t="shared" si="54"/>
        <v>0</v>
      </c>
      <c r="K126" s="49">
        <f t="shared" si="54"/>
        <v>0</v>
      </c>
      <c r="L126" s="49">
        <f t="shared" si="54"/>
        <v>0</v>
      </c>
      <c r="M126" s="49">
        <f t="shared" si="54"/>
        <v>0</v>
      </c>
      <c r="N126" s="49">
        <f t="shared" si="54"/>
        <v>26558.300000000003</v>
      </c>
      <c r="O126" s="68"/>
    </row>
    <row r="127" spans="1:15" ht="75.75" customHeight="1" x14ac:dyDescent="0.25">
      <c r="A127" s="248"/>
      <c r="B127" s="251"/>
      <c r="C127" s="253"/>
      <c r="D127" s="72">
        <v>891</v>
      </c>
      <c r="E127" s="72" t="s">
        <v>2214</v>
      </c>
      <c r="F127" s="49">
        <v>26558.300000000003</v>
      </c>
      <c r="G127" s="49">
        <v>0</v>
      </c>
      <c r="H127" s="49">
        <v>0</v>
      </c>
      <c r="I127" s="49">
        <f>H127</f>
        <v>0</v>
      </c>
      <c r="J127" s="49">
        <f>I127</f>
        <v>0</v>
      </c>
      <c r="K127" s="49">
        <f>J127</f>
        <v>0</v>
      </c>
      <c r="L127" s="49">
        <f>K127</f>
        <v>0</v>
      </c>
      <c r="M127" s="49">
        <f>L127</f>
        <v>0</v>
      </c>
      <c r="N127" s="49">
        <f>SUM(F127:M127)</f>
        <v>26558.300000000003</v>
      </c>
      <c r="O127" s="68"/>
    </row>
    <row r="128" spans="1:15" ht="45.75" customHeight="1" x14ac:dyDescent="0.25">
      <c r="A128" s="242">
        <v>18</v>
      </c>
      <c r="B128" s="245" t="s">
        <v>287</v>
      </c>
      <c r="C128" s="66" t="s">
        <v>601</v>
      </c>
      <c r="D128" s="74"/>
      <c r="E128" s="74"/>
      <c r="F128" s="67">
        <f>F129</f>
        <v>921942.9</v>
      </c>
      <c r="G128" s="67">
        <f t="shared" ref="G128:N128" si="55">G129</f>
        <v>999845.6</v>
      </c>
      <c r="H128" s="67">
        <f t="shared" si="55"/>
        <v>1069513.3</v>
      </c>
      <c r="I128" s="67">
        <f t="shared" si="55"/>
        <v>1140942.1000000001</v>
      </c>
      <c r="J128" s="67">
        <f t="shared" si="55"/>
        <v>1140942.1000000001</v>
      </c>
      <c r="K128" s="67">
        <f t="shared" si="55"/>
        <v>1140942.1000000001</v>
      </c>
      <c r="L128" s="67">
        <f t="shared" si="55"/>
        <v>1140942.1000000001</v>
      </c>
      <c r="M128" s="67">
        <f t="shared" si="55"/>
        <v>1140942.1000000001</v>
      </c>
      <c r="N128" s="67">
        <f t="shared" si="55"/>
        <v>8696012.2999999989</v>
      </c>
      <c r="O128" s="68"/>
    </row>
    <row r="129" spans="1:15" ht="46.5" customHeight="1" x14ac:dyDescent="0.25">
      <c r="A129" s="242"/>
      <c r="B129" s="245"/>
      <c r="C129" s="74" t="s">
        <v>603</v>
      </c>
      <c r="D129" s="74"/>
      <c r="E129" s="72"/>
      <c r="F129" s="49">
        <v>921942.9</v>
      </c>
      <c r="G129" s="49">
        <v>999845.6</v>
      </c>
      <c r="H129" s="49">
        <v>1069513.3</v>
      </c>
      <c r="I129" s="49">
        <v>1140942.1000000001</v>
      </c>
      <c r="J129" s="49">
        <v>1140942.1000000001</v>
      </c>
      <c r="K129" s="49">
        <v>1140942.1000000001</v>
      </c>
      <c r="L129" s="49">
        <v>1140942.1000000001</v>
      </c>
      <c r="M129" s="49">
        <v>1140942.1000000001</v>
      </c>
      <c r="N129" s="49">
        <f>F129+G129+H129+I129+J129+K129+L129+M129</f>
        <v>8696012.2999999989</v>
      </c>
      <c r="O129" s="68"/>
    </row>
    <row r="130" spans="1:15" ht="15" customHeight="1" x14ac:dyDescent="0.25">
      <c r="A130" s="242">
        <v>19</v>
      </c>
      <c r="B130" s="243" t="s">
        <v>683</v>
      </c>
      <c r="C130" s="90" t="s">
        <v>601</v>
      </c>
      <c r="D130" s="91"/>
      <c r="E130" s="91"/>
      <c r="F130" s="89">
        <f>F131+F144+F145</f>
        <v>4415381.5</v>
      </c>
      <c r="G130" s="67">
        <f t="shared" ref="G130:N130" si="56">G131+G144+G145</f>
        <v>2678788.4</v>
      </c>
      <c r="H130" s="67">
        <f t="shared" si="56"/>
        <v>2772858.5999999996</v>
      </c>
      <c r="I130" s="67">
        <f t="shared" si="56"/>
        <v>2927755.8</v>
      </c>
      <c r="J130" s="67">
        <f t="shared" si="56"/>
        <v>2927755.8</v>
      </c>
      <c r="K130" s="67">
        <f t="shared" si="56"/>
        <v>2927755.8</v>
      </c>
      <c r="L130" s="67">
        <f t="shared" si="56"/>
        <v>2927755.8</v>
      </c>
      <c r="M130" s="67">
        <f t="shared" si="56"/>
        <v>2927755.8</v>
      </c>
      <c r="N130" s="67">
        <f t="shared" si="56"/>
        <v>24505807.5</v>
      </c>
      <c r="O130" s="68"/>
    </row>
    <row r="131" spans="1:15" ht="15" customHeight="1" x14ac:dyDescent="0.25">
      <c r="A131" s="242"/>
      <c r="B131" s="243"/>
      <c r="C131" s="252" t="s">
        <v>19</v>
      </c>
      <c r="D131" s="74"/>
      <c r="E131" s="74"/>
      <c r="F131" s="93">
        <f>SUM(F132:F143)</f>
        <v>1566383.9</v>
      </c>
      <c r="G131" s="49">
        <f t="shared" ref="G131:M131" si="57">SUM(G132:G143)</f>
        <v>510568.8</v>
      </c>
      <c r="H131" s="49">
        <f t="shared" si="57"/>
        <v>453560.69999999995</v>
      </c>
      <c r="I131" s="49">
        <f t="shared" si="57"/>
        <v>453560.69999999995</v>
      </c>
      <c r="J131" s="49">
        <f t="shared" si="57"/>
        <v>453560.69999999995</v>
      </c>
      <c r="K131" s="49">
        <f t="shared" si="57"/>
        <v>453560.69999999995</v>
      </c>
      <c r="L131" s="49">
        <f t="shared" si="57"/>
        <v>453560.69999999995</v>
      </c>
      <c r="M131" s="49">
        <f t="shared" si="57"/>
        <v>453560.69999999995</v>
      </c>
      <c r="N131" s="49">
        <f t="shared" ref="N131" si="58">SUM(N132:N143)</f>
        <v>4798316.9000000013</v>
      </c>
      <c r="O131" s="68"/>
    </row>
    <row r="132" spans="1:15" ht="15" customHeight="1" x14ac:dyDescent="0.25">
      <c r="A132" s="242"/>
      <c r="B132" s="243"/>
      <c r="C132" s="254"/>
      <c r="D132" s="72">
        <v>891</v>
      </c>
      <c r="E132" s="72" t="s">
        <v>684</v>
      </c>
      <c r="F132" s="49">
        <f>1084539.3-27245.1</f>
        <v>1057294.2</v>
      </c>
      <c r="G132" s="49">
        <v>0</v>
      </c>
      <c r="H132" s="49">
        <v>0</v>
      </c>
      <c r="I132" s="49">
        <v>0</v>
      </c>
      <c r="J132" s="49">
        <v>0</v>
      </c>
      <c r="K132" s="49">
        <f t="shared" ref="K132:M132" si="59">J132</f>
        <v>0</v>
      </c>
      <c r="L132" s="49">
        <f t="shared" si="59"/>
        <v>0</v>
      </c>
      <c r="M132" s="49">
        <f t="shared" si="59"/>
        <v>0</v>
      </c>
      <c r="N132" s="49">
        <f t="shared" ref="N132:N145" si="60">F132+G132+H132+I132+J132+K132+L132+M132</f>
        <v>1057294.2</v>
      </c>
      <c r="O132" s="68"/>
    </row>
    <row r="133" spans="1:15" ht="15" customHeight="1" x14ac:dyDescent="0.25">
      <c r="A133" s="242"/>
      <c r="B133" s="243"/>
      <c r="C133" s="254"/>
      <c r="D133" s="72">
        <v>891</v>
      </c>
      <c r="E133" s="72" t="s">
        <v>685</v>
      </c>
      <c r="F133" s="49">
        <v>34553</v>
      </c>
      <c r="G133" s="49">
        <v>68197.700000000012</v>
      </c>
      <c r="H133" s="49">
        <v>68197.700000000012</v>
      </c>
      <c r="I133" s="49">
        <f t="shared" ref="I133:M134" si="61">H133</f>
        <v>68197.700000000012</v>
      </c>
      <c r="J133" s="49">
        <f t="shared" si="61"/>
        <v>68197.700000000012</v>
      </c>
      <c r="K133" s="49">
        <f t="shared" si="61"/>
        <v>68197.700000000012</v>
      </c>
      <c r="L133" s="49">
        <f t="shared" si="61"/>
        <v>68197.700000000012</v>
      </c>
      <c r="M133" s="49">
        <f t="shared" si="61"/>
        <v>68197.700000000012</v>
      </c>
      <c r="N133" s="49">
        <f t="shared" si="60"/>
        <v>511936.90000000008</v>
      </c>
      <c r="O133" s="68"/>
    </row>
    <row r="134" spans="1:15" ht="15" customHeight="1" x14ac:dyDescent="0.25">
      <c r="A134" s="242"/>
      <c r="B134" s="243"/>
      <c r="C134" s="254"/>
      <c r="D134" s="72">
        <v>891</v>
      </c>
      <c r="E134" s="72" t="s">
        <v>686</v>
      </c>
      <c r="F134" s="49">
        <v>13843.2</v>
      </c>
      <c r="G134" s="49">
        <v>13843.2</v>
      </c>
      <c r="H134" s="49">
        <v>13843.2</v>
      </c>
      <c r="I134" s="49">
        <f t="shared" si="61"/>
        <v>13843.2</v>
      </c>
      <c r="J134" s="49">
        <f t="shared" si="61"/>
        <v>13843.2</v>
      </c>
      <c r="K134" s="49">
        <f t="shared" si="61"/>
        <v>13843.2</v>
      </c>
      <c r="L134" s="49">
        <f t="shared" si="61"/>
        <v>13843.2</v>
      </c>
      <c r="M134" s="49">
        <f t="shared" si="61"/>
        <v>13843.2</v>
      </c>
      <c r="N134" s="49">
        <f t="shared" si="60"/>
        <v>110745.59999999999</v>
      </c>
      <c r="O134" s="68"/>
    </row>
    <row r="135" spans="1:15" ht="15" customHeight="1" x14ac:dyDescent="0.25">
      <c r="A135" s="242"/>
      <c r="B135" s="243"/>
      <c r="C135" s="254"/>
      <c r="D135" s="72">
        <v>891</v>
      </c>
      <c r="E135" s="72" t="s">
        <v>687</v>
      </c>
      <c r="F135" s="49">
        <v>148223.6</v>
      </c>
      <c r="G135" s="49">
        <v>143915.4</v>
      </c>
      <c r="H135" s="49">
        <v>143915.4</v>
      </c>
      <c r="I135" s="49">
        <v>143915.4</v>
      </c>
      <c r="J135" s="49">
        <v>143915.4</v>
      </c>
      <c r="K135" s="49">
        <v>143915.4</v>
      </c>
      <c r="L135" s="49">
        <v>143915.4</v>
      </c>
      <c r="M135" s="49">
        <v>143915.4</v>
      </c>
      <c r="N135" s="49">
        <f t="shared" si="60"/>
        <v>1155631.4000000001</v>
      </c>
      <c r="O135" s="68"/>
    </row>
    <row r="136" spans="1:15" ht="15" customHeight="1" x14ac:dyDescent="0.25">
      <c r="A136" s="242"/>
      <c r="B136" s="243"/>
      <c r="C136" s="254"/>
      <c r="D136" s="72">
        <v>891</v>
      </c>
      <c r="E136" s="72" t="s">
        <v>688</v>
      </c>
      <c r="F136" s="49">
        <v>57119.7</v>
      </c>
      <c r="G136" s="49">
        <v>61173.7</v>
      </c>
      <c r="H136" s="49">
        <v>61173.7</v>
      </c>
      <c r="I136" s="49">
        <f t="shared" ref="I136:M143" si="62">H136</f>
        <v>61173.7</v>
      </c>
      <c r="J136" s="49">
        <f t="shared" si="62"/>
        <v>61173.7</v>
      </c>
      <c r="K136" s="49">
        <f t="shared" si="62"/>
        <v>61173.7</v>
      </c>
      <c r="L136" s="49">
        <f t="shared" si="62"/>
        <v>61173.7</v>
      </c>
      <c r="M136" s="49">
        <f t="shared" si="62"/>
        <v>61173.7</v>
      </c>
      <c r="N136" s="49">
        <f t="shared" si="60"/>
        <v>485335.60000000003</v>
      </c>
      <c r="O136" s="68"/>
    </row>
    <row r="137" spans="1:15" ht="15" customHeight="1" x14ac:dyDescent="0.25">
      <c r="A137" s="242"/>
      <c r="B137" s="243"/>
      <c r="C137" s="254"/>
      <c r="D137" s="72">
        <v>891</v>
      </c>
      <c r="E137" s="72" t="s">
        <v>689</v>
      </c>
      <c r="F137" s="49">
        <v>22070.2</v>
      </c>
      <c r="G137" s="49">
        <v>23510.2</v>
      </c>
      <c r="H137" s="49">
        <v>23510.2</v>
      </c>
      <c r="I137" s="49">
        <f t="shared" si="62"/>
        <v>23510.2</v>
      </c>
      <c r="J137" s="49">
        <f t="shared" si="62"/>
        <v>23510.2</v>
      </c>
      <c r="K137" s="49">
        <f t="shared" si="62"/>
        <v>23510.2</v>
      </c>
      <c r="L137" s="49">
        <f t="shared" si="62"/>
        <v>23510.2</v>
      </c>
      <c r="M137" s="49">
        <f t="shared" si="62"/>
        <v>23510.2</v>
      </c>
      <c r="N137" s="49">
        <f t="shared" si="60"/>
        <v>186641.60000000003</v>
      </c>
      <c r="O137" s="68"/>
    </row>
    <row r="138" spans="1:15" ht="15" customHeight="1" x14ac:dyDescent="0.25">
      <c r="A138" s="242"/>
      <c r="B138" s="243"/>
      <c r="C138" s="254"/>
      <c r="D138" s="72">
        <v>891</v>
      </c>
      <c r="E138" s="72" t="s">
        <v>690</v>
      </c>
      <c r="F138" s="49">
        <v>164059.9</v>
      </c>
      <c r="G138" s="49">
        <v>150028.29999999999</v>
      </c>
      <c r="H138" s="49">
        <v>93074.5</v>
      </c>
      <c r="I138" s="49">
        <f t="shared" si="62"/>
        <v>93074.5</v>
      </c>
      <c r="J138" s="49">
        <f t="shared" si="62"/>
        <v>93074.5</v>
      </c>
      <c r="K138" s="49">
        <f t="shared" si="62"/>
        <v>93074.5</v>
      </c>
      <c r="L138" s="49">
        <f t="shared" si="62"/>
        <v>93074.5</v>
      </c>
      <c r="M138" s="49">
        <f t="shared" si="62"/>
        <v>93074.5</v>
      </c>
      <c r="N138" s="49">
        <f t="shared" si="60"/>
        <v>872535.2</v>
      </c>
      <c r="O138" s="68"/>
    </row>
    <row r="139" spans="1:15" ht="15" customHeight="1" x14ac:dyDescent="0.25">
      <c r="A139" s="242"/>
      <c r="B139" s="243"/>
      <c r="C139" s="254"/>
      <c r="D139" s="72">
        <v>891</v>
      </c>
      <c r="E139" s="72" t="s">
        <v>691</v>
      </c>
      <c r="F139" s="49">
        <v>3936.1</v>
      </c>
      <c r="G139" s="49">
        <v>5186.6000000000004</v>
      </c>
      <c r="H139" s="49">
        <v>5186.6000000000004</v>
      </c>
      <c r="I139" s="49">
        <f t="shared" si="62"/>
        <v>5186.6000000000004</v>
      </c>
      <c r="J139" s="49">
        <f t="shared" si="62"/>
        <v>5186.6000000000004</v>
      </c>
      <c r="K139" s="49">
        <f t="shared" si="62"/>
        <v>5186.6000000000004</v>
      </c>
      <c r="L139" s="49">
        <f t="shared" si="62"/>
        <v>5186.6000000000004</v>
      </c>
      <c r="M139" s="49">
        <f t="shared" si="62"/>
        <v>5186.6000000000004</v>
      </c>
      <c r="N139" s="49">
        <f t="shared" si="60"/>
        <v>40242.299999999996</v>
      </c>
      <c r="O139" s="68"/>
    </row>
    <row r="140" spans="1:15" ht="15" customHeight="1" x14ac:dyDescent="0.25">
      <c r="A140" s="242"/>
      <c r="B140" s="243"/>
      <c r="C140" s="254"/>
      <c r="D140" s="72">
        <v>891</v>
      </c>
      <c r="E140" s="72" t="s">
        <v>692</v>
      </c>
      <c r="F140" s="49">
        <v>1740.8</v>
      </c>
      <c r="G140" s="49">
        <v>1740.8</v>
      </c>
      <c r="H140" s="49">
        <v>1740.8</v>
      </c>
      <c r="I140" s="49">
        <f t="shared" si="62"/>
        <v>1740.8</v>
      </c>
      <c r="J140" s="49">
        <f t="shared" si="62"/>
        <v>1740.8</v>
      </c>
      <c r="K140" s="49">
        <f t="shared" si="62"/>
        <v>1740.8</v>
      </c>
      <c r="L140" s="49">
        <f t="shared" si="62"/>
        <v>1740.8</v>
      </c>
      <c r="M140" s="49">
        <f t="shared" si="62"/>
        <v>1740.8</v>
      </c>
      <c r="N140" s="49">
        <f t="shared" si="60"/>
        <v>13926.399999999998</v>
      </c>
      <c r="O140" s="68"/>
    </row>
    <row r="141" spans="1:15" ht="15" customHeight="1" x14ac:dyDescent="0.25">
      <c r="A141" s="242"/>
      <c r="B141" s="243"/>
      <c r="C141" s="254"/>
      <c r="D141" s="72">
        <v>891</v>
      </c>
      <c r="E141" s="72" t="s">
        <v>693</v>
      </c>
      <c r="F141" s="49">
        <v>43159.6</v>
      </c>
      <c r="G141" s="49">
        <v>42972.9</v>
      </c>
      <c r="H141" s="49">
        <v>42918.6</v>
      </c>
      <c r="I141" s="49">
        <f t="shared" si="62"/>
        <v>42918.6</v>
      </c>
      <c r="J141" s="49">
        <f t="shared" si="62"/>
        <v>42918.6</v>
      </c>
      <c r="K141" s="49">
        <f t="shared" si="62"/>
        <v>42918.6</v>
      </c>
      <c r="L141" s="49">
        <f t="shared" si="62"/>
        <v>42918.6</v>
      </c>
      <c r="M141" s="49">
        <f t="shared" si="62"/>
        <v>42918.6</v>
      </c>
      <c r="N141" s="49">
        <f>F141+G141+H141+I141+J141+K141+L141+M141</f>
        <v>343644.1</v>
      </c>
      <c r="O141" s="68"/>
    </row>
    <row r="142" spans="1:15" ht="15" customHeight="1" x14ac:dyDescent="0.25">
      <c r="A142" s="242"/>
      <c r="B142" s="243"/>
      <c r="C142" s="254"/>
      <c r="D142" s="72">
        <v>891</v>
      </c>
      <c r="E142" s="72" t="s">
        <v>2235</v>
      </c>
      <c r="F142" s="49">
        <v>420.4</v>
      </c>
      <c r="G142" s="49">
        <v>0</v>
      </c>
      <c r="H142" s="49">
        <v>0</v>
      </c>
      <c r="I142" s="49">
        <f t="shared" si="62"/>
        <v>0</v>
      </c>
      <c r="J142" s="49">
        <f t="shared" si="62"/>
        <v>0</v>
      </c>
      <c r="K142" s="49">
        <f t="shared" si="62"/>
        <v>0</v>
      </c>
      <c r="L142" s="49">
        <f t="shared" si="62"/>
        <v>0</v>
      </c>
      <c r="M142" s="49">
        <f t="shared" si="62"/>
        <v>0</v>
      </c>
      <c r="N142" s="49">
        <f t="shared" ref="N142:N143" si="63">F142+G142+H142+I142+J142+K142+L142+M142</f>
        <v>420.4</v>
      </c>
      <c r="O142" s="68"/>
    </row>
    <row r="143" spans="1:15" ht="15" customHeight="1" x14ac:dyDescent="0.25">
      <c r="A143" s="242"/>
      <c r="B143" s="243"/>
      <c r="C143" s="253"/>
      <c r="D143" s="72">
        <v>891</v>
      </c>
      <c r="E143" s="72" t="s">
        <v>2236</v>
      </c>
      <c r="F143" s="49">
        <v>19963.2</v>
      </c>
      <c r="G143" s="49">
        <v>0</v>
      </c>
      <c r="H143" s="49">
        <v>0</v>
      </c>
      <c r="I143" s="49">
        <f t="shared" si="62"/>
        <v>0</v>
      </c>
      <c r="J143" s="49">
        <f t="shared" si="62"/>
        <v>0</v>
      </c>
      <c r="K143" s="49">
        <f t="shared" si="62"/>
        <v>0</v>
      </c>
      <c r="L143" s="49">
        <f t="shared" si="62"/>
        <v>0</v>
      </c>
      <c r="M143" s="49">
        <f t="shared" si="62"/>
        <v>0</v>
      </c>
      <c r="N143" s="49">
        <f t="shared" si="63"/>
        <v>19963.2</v>
      </c>
      <c r="O143" s="68"/>
    </row>
    <row r="144" spans="1:15" x14ac:dyDescent="0.25">
      <c r="A144" s="242"/>
      <c r="B144" s="243"/>
      <c r="C144" s="73" t="s">
        <v>602</v>
      </c>
      <c r="D144" s="72">
        <v>851</v>
      </c>
      <c r="E144" s="72" t="s">
        <v>684</v>
      </c>
      <c r="F144" s="49">
        <v>849714.2</v>
      </c>
      <c r="G144" s="49">
        <v>0</v>
      </c>
      <c r="H144" s="49">
        <v>0</v>
      </c>
      <c r="I144" s="49">
        <f t="shared" ref="I144:M144" si="64">H144</f>
        <v>0</v>
      </c>
      <c r="J144" s="49">
        <f t="shared" si="64"/>
        <v>0</v>
      </c>
      <c r="K144" s="49">
        <f t="shared" si="64"/>
        <v>0</v>
      </c>
      <c r="L144" s="49">
        <f t="shared" si="64"/>
        <v>0</v>
      </c>
      <c r="M144" s="49">
        <f t="shared" si="64"/>
        <v>0</v>
      </c>
      <c r="N144" s="49">
        <f t="shared" si="60"/>
        <v>849714.2</v>
      </c>
      <c r="O144" s="68"/>
    </row>
    <row r="145" spans="1:15" ht="15" customHeight="1" x14ac:dyDescent="0.25">
      <c r="A145" s="242"/>
      <c r="B145" s="243"/>
      <c r="C145" s="73" t="s">
        <v>603</v>
      </c>
      <c r="D145" s="72"/>
      <c r="E145" s="72"/>
      <c r="F145" s="49">
        <v>1999283.4</v>
      </c>
      <c r="G145" s="49">
        <v>2168219.6</v>
      </c>
      <c r="H145" s="49">
        <v>2319297.9</v>
      </c>
      <c r="I145" s="49">
        <v>2474195.1</v>
      </c>
      <c r="J145" s="49">
        <v>2474195.1</v>
      </c>
      <c r="K145" s="49">
        <v>2474195.1</v>
      </c>
      <c r="L145" s="49">
        <v>2474195.1</v>
      </c>
      <c r="M145" s="49">
        <v>2474195.1</v>
      </c>
      <c r="N145" s="49">
        <f t="shared" si="60"/>
        <v>18857776.399999999</v>
      </c>
      <c r="O145" s="68"/>
    </row>
    <row r="146" spans="1:15" ht="21" customHeight="1" x14ac:dyDescent="0.25">
      <c r="A146" s="242">
        <v>20</v>
      </c>
      <c r="B146" s="245" t="s">
        <v>694</v>
      </c>
      <c r="C146" s="90" t="s">
        <v>601</v>
      </c>
      <c r="D146" s="91"/>
      <c r="E146" s="91"/>
      <c r="F146" s="89">
        <f>F147</f>
        <v>51500</v>
      </c>
      <c r="G146" s="67">
        <f t="shared" ref="G146:N146" si="65">G147</f>
        <v>51500</v>
      </c>
      <c r="H146" s="67">
        <f t="shared" si="65"/>
        <v>51500</v>
      </c>
      <c r="I146" s="67">
        <f t="shared" si="65"/>
        <v>51500</v>
      </c>
      <c r="J146" s="67">
        <f t="shared" si="65"/>
        <v>51500</v>
      </c>
      <c r="K146" s="67">
        <f t="shared" si="65"/>
        <v>51500</v>
      </c>
      <c r="L146" s="67">
        <f t="shared" si="65"/>
        <v>51500</v>
      </c>
      <c r="M146" s="67">
        <f t="shared" si="65"/>
        <v>51500</v>
      </c>
      <c r="N146" s="67">
        <f t="shared" si="65"/>
        <v>412000</v>
      </c>
      <c r="O146" s="68"/>
    </row>
    <row r="147" spans="1:15" ht="21" customHeight="1" x14ac:dyDescent="0.25">
      <c r="A147" s="242"/>
      <c r="B147" s="245"/>
      <c r="C147" s="244" t="s">
        <v>19</v>
      </c>
      <c r="D147" s="74"/>
      <c r="E147" s="74"/>
      <c r="F147" s="49">
        <f>F148+F149</f>
        <v>51500</v>
      </c>
      <c r="G147" s="49">
        <f t="shared" ref="G147:N147" si="66">G148+G149</f>
        <v>51500</v>
      </c>
      <c r="H147" s="49">
        <f t="shared" si="66"/>
        <v>51500</v>
      </c>
      <c r="I147" s="49">
        <f t="shared" si="66"/>
        <v>51500</v>
      </c>
      <c r="J147" s="49">
        <f t="shared" si="66"/>
        <v>51500</v>
      </c>
      <c r="K147" s="49">
        <f t="shared" si="66"/>
        <v>51500</v>
      </c>
      <c r="L147" s="49">
        <f t="shared" si="66"/>
        <v>51500</v>
      </c>
      <c r="M147" s="49">
        <f t="shared" si="66"/>
        <v>51500</v>
      </c>
      <c r="N147" s="49">
        <f t="shared" si="66"/>
        <v>412000</v>
      </c>
      <c r="O147" s="68"/>
    </row>
    <row r="148" spans="1:15" ht="21" customHeight="1" x14ac:dyDescent="0.25">
      <c r="A148" s="242"/>
      <c r="B148" s="245"/>
      <c r="C148" s="244"/>
      <c r="D148" s="72">
        <v>891</v>
      </c>
      <c r="E148" s="72" t="s">
        <v>695</v>
      </c>
      <c r="F148" s="49">
        <v>1500</v>
      </c>
      <c r="G148" s="49">
        <v>1500</v>
      </c>
      <c r="H148" s="49">
        <v>1500</v>
      </c>
      <c r="I148" s="49">
        <f t="shared" ref="I148:M149" si="67">H148</f>
        <v>1500</v>
      </c>
      <c r="J148" s="49">
        <f t="shared" si="67"/>
        <v>1500</v>
      </c>
      <c r="K148" s="49">
        <f t="shared" si="67"/>
        <v>1500</v>
      </c>
      <c r="L148" s="49">
        <f t="shared" si="67"/>
        <v>1500</v>
      </c>
      <c r="M148" s="49">
        <f t="shared" si="67"/>
        <v>1500</v>
      </c>
      <c r="N148" s="49">
        <f t="shared" ref="N148:N149" si="68">F148+G148+H148+I148+J148+K148+L148+M148</f>
        <v>12000</v>
      </c>
      <c r="O148" s="68"/>
    </row>
    <row r="149" spans="1:15" ht="21" customHeight="1" x14ac:dyDescent="0.25">
      <c r="A149" s="242"/>
      <c r="B149" s="245"/>
      <c r="C149" s="244"/>
      <c r="D149" s="72">
        <v>891</v>
      </c>
      <c r="E149" s="72" t="s">
        <v>696</v>
      </c>
      <c r="F149" s="49">
        <v>50000</v>
      </c>
      <c r="G149" s="49">
        <v>50000</v>
      </c>
      <c r="H149" s="49">
        <v>50000</v>
      </c>
      <c r="I149" s="49">
        <f t="shared" si="67"/>
        <v>50000</v>
      </c>
      <c r="J149" s="49">
        <f t="shared" si="67"/>
        <v>50000</v>
      </c>
      <c r="K149" s="49">
        <f t="shared" si="67"/>
        <v>50000</v>
      </c>
      <c r="L149" s="49">
        <f t="shared" si="67"/>
        <v>50000</v>
      </c>
      <c r="M149" s="49">
        <f t="shared" si="67"/>
        <v>50000</v>
      </c>
      <c r="N149" s="49">
        <f t="shared" si="68"/>
        <v>400000</v>
      </c>
      <c r="O149" s="68"/>
    </row>
    <row r="150" spans="1:15" ht="15" customHeight="1" x14ac:dyDescent="0.25">
      <c r="A150" s="242">
        <v>21</v>
      </c>
      <c r="B150" s="243" t="s">
        <v>697</v>
      </c>
      <c r="C150" s="90" t="s">
        <v>601</v>
      </c>
      <c r="D150" s="91"/>
      <c r="E150" s="91"/>
      <c r="F150" s="89">
        <f>F151+F153</f>
        <v>853746.29999999993</v>
      </c>
      <c r="G150" s="67">
        <f t="shared" ref="G150:N150" si="69">G151+G153</f>
        <v>849266</v>
      </c>
      <c r="H150" s="67">
        <f t="shared" si="69"/>
        <v>902163.3</v>
      </c>
      <c r="I150" s="67">
        <f t="shared" si="69"/>
        <v>956395.4</v>
      </c>
      <c r="J150" s="67">
        <f t="shared" si="69"/>
        <v>956395.4</v>
      </c>
      <c r="K150" s="67">
        <f t="shared" si="69"/>
        <v>956395.4</v>
      </c>
      <c r="L150" s="67">
        <f t="shared" si="69"/>
        <v>956395.4</v>
      </c>
      <c r="M150" s="67">
        <f t="shared" si="69"/>
        <v>956395.4</v>
      </c>
      <c r="N150" s="67">
        <f t="shared" si="69"/>
        <v>7387152.5999999996</v>
      </c>
      <c r="O150" s="68"/>
    </row>
    <row r="151" spans="1:15" ht="15" customHeight="1" x14ac:dyDescent="0.25">
      <c r="A151" s="242"/>
      <c r="B151" s="243"/>
      <c r="C151" s="244" t="s">
        <v>19</v>
      </c>
      <c r="D151" s="74"/>
      <c r="E151" s="74"/>
      <c r="F151" s="93">
        <f>F152</f>
        <v>85193.600000000006</v>
      </c>
      <c r="G151" s="49">
        <f t="shared" ref="G151:N157" si="70">G152</f>
        <v>90136.5</v>
      </c>
      <c r="H151" s="49">
        <f t="shared" si="70"/>
        <v>90138.8</v>
      </c>
      <c r="I151" s="49">
        <f t="shared" si="70"/>
        <v>90138.8</v>
      </c>
      <c r="J151" s="49">
        <f t="shared" si="70"/>
        <v>90138.8</v>
      </c>
      <c r="K151" s="49">
        <f t="shared" si="70"/>
        <v>90138.8</v>
      </c>
      <c r="L151" s="49">
        <f t="shared" si="70"/>
        <v>90138.8</v>
      </c>
      <c r="M151" s="49">
        <f t="shared" si="70"/>
        <v>90138.8</v>
      </c>
      <c r="N151" s="49">
        <f t="shared" si="70"/>
        <v>716162.90000000014</v>
      </c>
      <c r="O151" s="68"/>
    </row>
    <row r="152" spans="1:15" ht="15" customHeight="1" x14ac:dyDescent="0.25">
      <c r="A152" s="242"/>
      <c r="B152" s="243"/>
      <c r="C152" s="244"/>
      <c r="D152" s="72">
        <v>891</v>
      </c>
      <c r="E152" s="72" t="s">
        <v>698</v>
      </c>
      <c r="F152" s="49">
        <v>85193.600000000006</v>
      </c>
      <c r="G152" s="49">
        <v>90136.5</v>
      </c>
      <c r="H152" s="49">
        <v>90138.8</v>
      </c>
      <c r="I152" s="49">
        <f>H152</f>
        <v>90138.8</v>
      </c>
      <c r="J152" s="49">
        <f>I152</f>
        <v>90138.8</v>
      </c>
      <c r="K152" s="49">
        <f>J152</f>
        <v>90138.8</v>
      </c>
      <c r="L152" s="49">
        <f>K152</f>
        <v>90138.8</v>
      </c>
      <c r="M152" s="49">
        <f>L152</f>
        <v>90138.8</v>
      </c>
      <c r="N152" s="49">
        <f>F152+G152+H152+I152+J152+K152+L152+M152</f>
        <v>716162.90000000014</v>
      </c>
      <c r="O152" s="68"/>
    </row>
    <row r="153" spans="1:15" ht="15" customHeight="1" x14ac:dyDescent="0.25">
      <c r="A153" s="242"/>
      <c r="B153" s="243"/>
      <c r="C153" s="73" t="s">
        <v>603</v>
      </c>
      <c r="D153" s="72"/>
      <c r="E153" s="72"/>
      <c r="F153" s="49">
        <v>768552.7</v>
      </c>
      <c r="G153" s="49">
        <v>759129.5</v>
      </c>
      <c r="H153" s="49">
        <v>812024.5</v>
      </c>
      <c r="I153" s="49">
        <v>866256.6</v>
      </c>
      <c r="J153" s="49">
        <v>866256.6</v>
      </c>
      <c r="K153" s="49">
        <v>866256.6</v>
      </c>
      <c r="L153" s="49">
        <v>866256.6</v>
      </c>
      <c r="M153" s="49">
        <v>866256.6</v>
      </c>
      <c r="N153" s="49">
        <f t="shared" ref="N153" si="71">F153+G153+H153+I153+J153+K153+L153+M153</f>
        <v>6670989.6999999993</v>
      </c>
      <c r="O153" s="68"/>
    </row>
    <row r="154" spans="1:15" ht="15" customHeight="1" x14ac:dyDescent="0.25">
      <c r="A154" s="242">
        <v>22</v>
      </c>
      <c r="B154" s="243" t="s">
        <v>311</v>
      </c>
      <c r="C154" s="90" t="s">
        <v>601</v>
      </c>
      <c r="D154" s="91"/>
      <c r="E154" s="91"/>
      <c r="F154" s="89">
        <f t="shared" ref="F154:F157" si="72">F155</f>
        <v>94382.5</v>
      </c>
      <c r="G154" s="67">
        <f t="shared" si="70"/>
        <v>94510.5</v>
      </c>
      <c r="H154" s="67">
        <f t="shared" si="70"/>
        <v>94510.5</v>
      </c>
      <c r="I154" s="67">
        <f t="shared" si="70"/>
        <v>94510.5</v>
      </c>
      <c r="J154" s="67">
        <f t="shared" si="70"/>
        <v>94510.5</v>
      </c>
      <c r="K154" s="67">
        <f t="shared" si="70"/>
        <v>94510.5</v>
      </c>
      <c r="L154" s="67">
        <f t="shared" si="70"/>
        <v>94510.5</v>
      </c>
      <c r="M154" s="67">
        <f t="shared" si="70"/>
        <v>94510.5</v>
      </c>
      <c r="N154" s="67">
        <f t="shared" si="70"/>
        <v>755956</v>
      </c>
      <c r="O154" s="68"/>
    </row>
    <row r="155" spans="1:15" ht="15" customHeight="1" x14ac:dyDescent="0.25">
      <c r="A155" s="242"/>
      <c r="B155" s="243"/>
      <c r="C155" s="244" t="s">
        <v>19</v>
      </c>
      <c r="D155" s="74"/>
      <c r="E155" s="74"/>
      <c r="F155" s="49">
        <f t="shared" si="72"/>
        <v>94382.5</v>
      </c>
      <c r="G155" s="49">
        <f t="shared" si="70"/>
        <v>94510.5</v>
      </c>
      <c r="H155" s="49">
        <f t="shared" si="70"/>
        <v>94510.5</v>
      </c>
      <c r="I155" s="49">
        <f t="shared" si="70"/>
        <v>94510.5</v>
      </c>
      <c r="J155" s="49">
        <f t="shared" si="70"/>
        <v>94510.5</v>
      </c>
      <c r="K155" s="49">
        <f t="shared" si="70"/>
        <v>94510.5</v>
      </c>
      <c r="L155" s="49">
        <f t="shared" si="70"/>
        <v>94510.5</v>
      </c>
      <c r="M155" s="49">
        <f t="shared" si="70"/>
        <v>94510.5</v>
      </c>
      <c r="N155" s="49">
        <f t="shared" si="70"/>
        <v>755956</v>
      </c>
      <c r="O155" s="68"/>
    </row>
    <row r="156" spans="1:15" ht="15" customHeight="1" x14ac:dyDescent="0.25">
      <c r="A156" s="242"/>
      <c r="B156" s="243"/>
      <c r="C156" s="244"/>
      <c r="D156" s="72">
        <v>891</v>
      </c>
      <c r="E156" s="72" t="s">
        <v>699</v>
      </c>
      <c r="F156" s="49">
        <v>94382.5</v>
      </c>
      <c r="G156" s="49">
        <v>94510.5</v>
      </c>
      <c r="H156" s="49">
        <v>94510.5</v>
      </c>
      <c r="I156" s="49">
        <f>H156</f>
        <v>94510.5</v>
      </c>
      <c r="J156" s="49">
        <f>I156</f>
        <v>94510.5</v>
      </c>
      <c r="K156" s="49">
        <f>J156</f>
        <v>94510.5</v>
      </c>
      <c r="L156" s="49">
        <f>K156</f>
        <v>94510.5</v>
      </c>
      <c r="M156" s="49">
        <f>L156</f>
        <v>94510.5</v>
      </c>
      <c r="N156" s="49">
        <f>F156+G156+H156+I156+J156+K156+L156+M156</f>
        <v>755956</v>
      </c>
      <c r="O156" s="68"/>
    </row>
    <row r="157" spans="1:15" ht="15" customHeight="1" x14ac:dyDescent="0.25">
      <c r="A157" s="242">
        <v>23</v>
      </c>
      <c r="B157" s="243" t="s">
        <v>334</v>
      </c>
      <c r="C157" s="90" t="s">
        <v>601</v>
      </c>
      <c r="D157" s="91"/>
      <c r="E157" s="91"/>
      <c r="F157" s="89">
        <f t="shared" si="72"/>
        <v>113085.9</v>
      </c>
      <c r="G157" s="67">
        <f t="shared" si="70"/>
        <v>119548.40000000001</v>
      </c>
      <c r="H157" s="67">
        <f t="shared" si="70"/>
        <v>119548.40000000001</v>
      </c>
      <c r="I157" s="67">
        <f t="shared" si="70"/>
        <v>119548.40000000001</v>
      </c>
      <c r="J157" s="67">
        <f t="shared" si="70"/>
        <v>119548.40000000001</v>
      </c>
      <c r="K157" s="67">
        <f t="shared" si="70"/>
        <v>119548.40000000001</v>
      </c>
      <c r="L157" s="67">
        <f t="shared" si="70"/>
        <v>119548.40000000001</v>
      </c>
      <c r="M157" s="67">
        <f t="shared" si="70"/>
        <v>119548.40000000001</v>
      </c>
      <c r="N157" s="67">
        <f t="shared" si="70"/>
        <v>949924.7</v>
      </c>
      <c r="O157" s="68"/>
    </row>
    <row r="158" spans="1:15" ht="15" customHeight="1" x14ac:dyDescent="0.25">
      <c r="A158" s="242"/>
      <c r="B158" s="243"/>
      <c r="C158" s="244" t="s">
        <v>19</v>
      </c>
      <c r="D158" s="74"/>
      <c r="E158" s="74"/>
      <c r="F158" s="49">
        <f>F159+F160+F162+F163+F161</f>
        <v>113085.9</v>
      </c>
      <c r="G158" s="49">
        <f t="shared" ref="G158:N158" si="73">G159+G160+G162+G163+G161</f>
        <v>119548.40000000001</v>
      </c>
      <c r="H158" s="49">
        <f t="shared" si="73"/>
        <v>119548.40000000001</v>
      </c>
      <c r="I158" s="49">
        <f t="shared" si="73"/>
        <v>119548.40000000001</v>
      </c>
      <c r="J158" s="49">
        <f t="shared" si="73"/>
        <v>119548.40000000001</v>
      </c>
      <c r="K158" s="49">
        <f t="shared" si="73"/>
        <v>119548.40000000001</v>
      </c>
      <c r="L158" s="49">
        <f t="shared" si="73"/>
        <v>119548.40000000001</v>
      </c>
      <c r="M158" s="49">
        <f t="shared" si="73"/>
        <v>119548.40000000001</v>
      </c>
      <c r="N158" s="49">
        <f t="shared" si="73"/>
        <v>949924.7</v>
      </c>
      <c r="O158" s="68"/>
    </row>
    <row r="159" spans="1:15" ht="15" customHeight="1" x14ac:dyDescent="0.25">
      <c r="A159" s="242"/>
      <c r="B159" s="243"/>
      <c r="C159" s="244"/>
      <c r="D159" s="72">
        <v>891</v>
      </c>
      <c r="E159" s="72" t="s">
        <v>700</v>
      </c>
      <c r="F159" s="49">
        <v>8211.4</v>
      </c>
      <c r="G159" s="49">
        <v>8500</v>
      </c>
      <c r="H159" s="49">
        <v>8500</v>
      </c>
      <c r="I159" s="49">
        <f t="shared" ref="I159:M163" si="74">H159</f>
        <v>8500</v>
      </c>
      <c r="J159" s="49">
        <f t="shared" si="74"/>
        <v>8500</v>
      </c>
      <c r="K159" s="49">
        <f t="shared" si="74"/>
        <v>8500</v>
      </c>
      <c r="L159" s="49">
        <f t="shared" si="74"/>
        <v>8500</v>
      </c>
      <c r="M159" s="49">
        <f t="shared" si="74"/>
        <v>8500</v>
      </c>
      <c r="N159" s="49">
        <f t="shared" ref="N159:N163" si="75">F159+G159+H159+I159+J159+K159+L159+M159</f>
        <v>67711.399999999994</v>
      </c>
      <c r="O159" s="68"/>
    </row>
    <row r="160" spans="1:15" ht="15" customHeight="1" x14ac:dyDescent="0.25">
      <c r="A160" s="242"/>
      <c r="B160" s="243"/>
      <c r="C160" s="244"/>
      <c r="D160" s="72">
        <v>891</v>
      </c>
      <c r="E160" s="72" t="s">
        <v>701</v>
      </c>
      <c r="F160" s="49">
        <v>41379.4</v>
      </c>
      <c r="G160" s="49">
        <v>57471.3</v>
      </c>
      <c r="H160" s="49">
        <v>57471.3</v>
      </c>
      <c r="I160" s="49">
        <f t="shared" si="74"/>
        <v>57471.3</v>
      </c>
      <c r="J160" s="49">
        <f t="shared" si="74"/>
        <v>57471.3</v>
      </c>
      <c r="K160" s="49">
        <f t="shared" si="74"/>
        <v>57471.3</v>
      </c>
      <c r="L160" s="49">
        <f t="shared" si="74"/>
        <v>57471.3</v>
      </c>
      <c r="M160" s="49">
        <f t="shared" si="74"/>
        <v>57471.3</v>
      </c>
      <c r="N160" s="49">
        <f t="shared" si="75"/>
        <v>443678.49999999994</v>
      </c>
      <c r="O160" s="68"/>
    </row>
    <row r="161" spans="1:15" ht="15" customHeight="1" x14ac:dyDescent="0.25">
      <c r="A161" s="242"/>
      <c r="B161" s="243"/>
      <c r="C161" s="244"/>
      <c r="D161" s="72">
        <v>891</v>
      </c>
      <c r="E161" s="72" t="s">
        <v>2215</v>
      </c>
      <c r="F161" s="49">
        <v>9918</v>
      </c>
      <c r="G161" s="49">
        <v>0</v>
      </c>
      <c r="H161" s="49">
        <v>0</v>
      </c>
      <c r="I161" s="49">
        <f t="shared" si="74"/>
        <v>0</v>
      </c>
      <c r="J161" s="49">
        <f t="shared" si="74"/>
        <v>0</v>
      </c>
      <c r="K161" s="49">
        <f t="shared" si="74"/>
        <v>0</v>
      </c>
      <c r="L161" s="49">
        <f t="shared" si="74"/>
        <v>0</v>
      </c>
      <c r="M161" s="49">
        <f t="shared" si="74"/>
        <v>0</v>
      </c>
      <c r="N161" s="49">
        <f t="shared" si="75"/>
        <v>9918</v>
      </c>
      <c r="O161" s="68"/>
    </row>
    <row r="162" spans="1:15" ht="15" customHeight="1" x14ac:dyDescent="0.25">
      <c r="A162" s="242"/>
      <c r="B162" s="243"/>
      <c r="C162" s="244"/>
      <c r="D162" s="72">
        <v>891</v>
      </c>
      <c r="E162" s="72" t="s">
        <v>702</v>
      </c>
      <c r="F162" s="49">
        <v>2077.1</v>
      </c>
      <c r="G162" s="49">
        <v>2077.1</v>
      </c>
      <c r="H162" s="49">
        <v>2077.1</v>
      </c>
      <c r="I162" s="49">
        <f t="shared" si="74"/>
        <v>2077.1</v>
      </c>
      <c r="J162" s="49">
        <f t="shared" si="74"/>
        <v>2077.1</v>
      </c>
      <c r="K162" s="49">
        <f t="shared" si="74"/>
        <v>2077.1</v>
      </c>
      <c r="L162" s="49">
        <f t="shared" si="74"/>
        <v>2077.1</v>
      </c>
      <c r="M162" s="49">
        <f t="shared" si="74"/>
        <v>2077.1</v>
      </c>
      <c r="N162" s="49">
        <f t="shared" si="75"/>
        <v>16616.8</v>
      </c>
      <c r="O162" s="68"/>
    </row>
    <row r="163" spans="1:15" ht="15" customHeight="1" x14ac:dyDescent="0.25">
      <c r="A163" s="242"/>
      <c r="B163" s="243"/>
      <c r="C163" s="244"/>
      <c r="D163" s="72">
        <v>891</v>
      </c>
      <c r="E163" s="72" t="s">
        <v>703</v>
      </c>
      <c r="F163" s="49">
        <v>51500</v>
      </c>
      <c r="G163" s="49">
        <v>51500</v>
      </c>
      <c r="H163" s="49">
        <v>51500</v>
      </c>
      <c r="I163" s="49">
        <f t="shared" si="74"/>
        <v>51500</v>
      </c>
      <c r="J163" s="49">
        <f t="shared" si="74"/>
        <v>51500</v>
      </c>
      <c r="K163" s="49">
        <f t="shared" si="74"/>
        <v>51500</v>
      </c>
      <c r="L163" s="49">
        <f t="shared" si="74"/>
        <v>51500</v>
      </c>
      <c r="M163" s="49">
        <f t="shared" si="74"/>
        <v>51500</v>
      </c>
      <c r="N163" s="49">
        <f t="shared" si="75"/>
        <v>412000</v>
      </c>
      <c r="O163" s="68"/>
    </row>
    <row r="164" spans="1:15" ht="23.25" customHeight="1" x14ac:dyDescent="0.25">
      <c r="A164" s="242">
        <v>24</v>
      </c>
      <c r="B164" s="243" t="s">
        <v>340</v>
      </c>
      <c r="C164" s="90" t="s">
        <v>601</v>
      </c>
      <c r="D164" s="91"/>
      <c r="E164" s="91"/>
      <c r="F164" s="89">
        <f>F165</f>
        <v>118229.2</v>
      </c>
      <c r="G164" s="67">
        <f t="shared" ref="G164:N164" si="76">G165</f>
        <v>125323.8</v>
      </c>
      <c r="H164" s="67">
        <f t="shared" si="76"/>
        <v>27000</v>
      </c>
      <c r="I164" s="67">
        <f t="shared" si="76"/>
        <v>27000</v>
      </c>
      <c r="J164" s="67">
        <f t="shared" si="76"/>
        <v>27000</v>
      </c>
      <c r="K164" s="67">
        <f t="shared" si="76"/>
        <v>27000</v>
      </c>
      <c r="L164" s="67">
        <f t="shared" si="76"/>
        <v>27000</v>
      </c>
      <c r="M164" s="67">
        <f t="shared" si="76"/>
        <v>27000</v>
      </c>
      <c r="N164" s="67">
        <f t="shared" si="76"/>
        <v>405553</v>
      </c>
      <c r="O164" s="68"/>
    </row>
    <row r="165" spans="1:15" ht="23.25" customHeight="1" x14ac:dyDescent="0.25">
      <c r="A165" s="242"/>
      <c r="B165" s="243"/>
      <c r="C165" s="244" t="s">
        <v>19</v>
      </c>
      <c r="D165" s="74"/>
      <c r="E165" s="74"/>
      <c r="F165" s="49">
        <f>F166+F168+F167</f>
        <v>118229.2</v>
      </c>
      <c r="G165" s="49">
        <f t="shared" ref="G165:N165" si="77">G166+G168+G167</f>
        <v>125323.8</v>
      </c>
      <c r="H165" s="49">
        <f t="shared" si="77"/>
        <v>27000</v>
      </c>
      <c r="I165" s="49">
        <f t="shared" si="77"/>
        <v>27000</v>
      </c>
      <c r="J165" s="49">
        <f t="shared" si="77"/>
        <v>27000</v>
      </c>
      <c r="K165" s="49">
        <f t="shared" si="77"/>
        <v>27000</v>
      </c>
      <c r="L165" s="49">
        <f t="shared" si="77"/>
        <v>27000</v>
      </c>
      <c r="M165" s="49">
        <f t="shared" si="77"/>
        <v>27000</v>
      </c>
      <c r="N165" s="49">
        <f t="shared" si="77"/>
        <v>405553</v>
      </c>
      <c r="O165" s="68"/>
    </row>
    <row r="166" spans="1:15" ht="23.25" customHeight="1" x14ac:dyDescent="0.25">
      <c r="A166" s="242"/>
      <c r="B166" s="243"/>
      <c r="C166" s="244"/>
      <c r="D166" s="72">
        <v>891</v>
      </c>
      <c r="E166" s="72" t="s">
        <v>704</v>
      </c>
      <c r="F166" s="49">
        <v>91229.2</v>
      </c>
      <c r="G166" s="49">
        <v>98323.8</v>
      </c>
      <c r="H166" s="49">
        <v>0</v>
      </c>
      <c r="I166" s="49">
        <f t="shared" ref="I166:M168" si="78">H166</f>
        <v>0</v>
      </c>
      <c r="J166" s="49">
        <f t="shared" si="78"/>
        <v>0</v>
      </c>
      <c r="K166" s="49">
        <f t="shared" si="78"/>
        <v>0</v>
      </c>
      <c r="L166" s="49">
        <f t="shared" si="78"/>
        <v>0</v>
      </c>
      <c r="M166" s="49">
        <f t="shared" si="78"/>
        <v>0</v>
      </c>
      <c r="N166" s="49">
        <f t="shared" ref="N166:N168" si="79">F166+G166+H166+I166+J166+K166+L166+M166</f>
        <v>189553</v>
      </c>
      <c r="O166" s="68"/>
    </row>
    <row r="167" spans="1:15" ht="23.25" customHeight="1" x14ac:dyDescent="0.25">
      <c r="A167" s="242"/>
      <c r="B167" s="243"/>
      <c r="C167" s="244"/>
      <c r="D167" s="72">
        <v>891</v>
      </c>
      <c r="E167" s="72" t="s">
        <v>2237</v>
      </c>
      <c r="F167" s="49"/>
      <c r="G167" s="49"/>
      <c r="H167" s="49"/>
      <c r="I167" s="49">
        <f t="shared" si="78"/>
        <v>0</v>
      </c>
      <c r="J167" s="49">
        <f t="shared" si="78"/>
        <v>0</v>
      </c>
      <c r="K167" s="49">
        <f t="shared" si="78"/>
        <v>0</v>
      </c>
      <c r="L167" s="49">
        <f t="shared" si="78"/>
        <v>0</v>
      </c>
      <c r="M167" s="49">
        <f t="shared" si="78"/>
        <v>0</v>
      </c>
      <c r="N167" s="49">
        <f t="shared" si="79"/>
        <v>0</v>
      </c>
      <c r="O167" s="68"/>
    </row>
    <row r="168" spans="1:15" ht="23.25" customHeight="1" x14ac:dyDescent="0.25">
      <c r="A168" s="242"/>
      <c r="B168" s="243"/>
      <c r="C168" s="244"/>
      <c r="D168" s="72">
        <v>891</v>
      </c>
      <c r="E168" s="72" t="s">
        <v>705</v>
      </c>
      <c r="F168" s="49">
        <v>27000</v>
      </c>
      <c r="G168" s="49">
        <v>27000</v>
      </c>
      <c r="H168" s="49">
        <v>27000</v>
      </c>
      <c r="I168" s="49">
        <f t="shared" si="78"/>
        <v>27000</v>
      </c>
      <c r="J168" s="49">
        <f t="shared" si="78"/>
        <v>27000</v>
      </c>
      <c r="K168" s="49">
        <f t="shared" si="78"/>
        <v>27000</v>
      </c>
      <c r="L168" s="49">
        <f t="shared" si="78"/>
        <v>27000</v>
      </c>
      <c r="M168" s="49">
        <f t="shared" si="78"/>
        <v>27000</v>
      </c>
      <c r="N168" s="49">
        <f t="shared" si="79"/>
        <v>216000</v>
      </c>
      <c r="O168" s="68"/>
    </row>
    <row r="169" spans="1:15" ht="15" customHeight="1" x14ac:dyDescent="0.25">
      <c r="A169" s="242">
        <v>25</v>
      </c>
      <c r="B169" s="243" t="s">
        <v>706</v>
      </c>
      <c r="C169" s="90" t="s">
        <v>601</v>
      </c>
      <c r="D169" s="91"/>
      <c r="E169" s="91"/>
      <c r="F169" s="89">
        <f>F170</f>
        <v>74558.600000000006</v>
      </c>
      <c r="G169" s="67">
        <f t="shared" ref="G169:N169" si="80">G170</f>
        <v>73358.8</v>
      </c>
      <c r="H169" s="67">
        <f t="shared" si="80"/>
        <v>73358.8</v>
      </c>
      <c r="I169" s="67">
        <f t="shared" si="80"/>
        <v>73358.8</v>
      </c>
      <c r="J169" s="67">
        <f t="shared" si="80"/>
        <v>73358.8</v>
      </c>
      <c r="K169" s="67">
        <f t="shared" si="80"/>
        <v>73358.8</v>
      </c>
      <c r="L169" s="67">
        <f t="shared" si="80"/>
        <v>73358.8</v>
      </c>
      <c r="M169" s="67">
        <f t="shared" si="80"/>
        <v>73358.8</v>
      </c>
      <c r="N169" s="67">
        <f t="shared" si="80"/>
        <v>588070.19999999995</v>
      </c>
      <c r="O169" s="68"/>
    </row>
    <row r="170" spans="1:15" ht="15" customHeight="1" x14ac:dyDescent="0.25">
      <c r="A170" s="242"/>
      <c r="B170" s="243"/>
      <c r="C170" s="244" t="s">
        <v>19</v>
      </c>
      <c r="D170" s="74"/>
      <c r="E170" s="74"/>
      <c r="F170" s="49">
        <f>F171+F172</f>
        <v>74558.600000000006</v>
      </c>
      <c r="G170" s="49">
        <f t="shared" ref="G170:N170" si="81">G171+G172</f>
        <v>73358.8</v>
      </c>
      <c r="H170" s="49">
        <f t="shared" si="81"/>
        <v>73358.8</v>
      </c>
      <c r="I170" s="49">
        <f t="shared" si="81"/>
        <v>73358.8</v>
      </c>
      <c r="J170" s="49">
        <f t="shared" si="81"/>
        <v>73358.8</v>
      </c>
      <c r="K170" s="49">
        <f t="shared" si="81"/>
        <v>73358.8</v>
      </c>
      <c r="L170" s="49">
        <f t="shared" si="81"/>
        <v>73358.8</v>
      </c>
      <c r="M170" s="49">
        <f t="shared" si="81"/>
        <v>73358.8</v>
      </c>
      <c r="N170" s="49">
        <f t="shared" si="81"/>
        <v>588070.19999999995</v>
      </c>
      <c r="O170" s="68"/>
    </row>
    <row r="171" spans="1:15" ht="15" customHeight="1" x14ac:dyDescent="0.25">
      <c r="A171" s="242"/>
      <c r="B171" s="243"/>
      <c r="C171" s="244"/>
      <c r="D171" s="72">
        <v>891</v>
      </c>
      <c r="E171" s="72" t="s">
        <v>707</v>
      </c>
      <c r="F171" s="49">
        <v>39892.9</v>
      </c>
      <c r="G171" s="49">
        <v>39892.9</v>
      </c>
      <c r="H171" s="49">
        <v>39892.9</v>
      </c>
      <c r="I171" s="49">
        <f t="shared" ref="I171:M172" si="82">H171</f>
        <v>39892.9</v>
      </c>
      <c r="J171" s="49">
        <f t="shared" si="82"/>
        <v>39892.9</v>
      </c>
      <c r="K171" s="49">
        <f t="shared" si="82"/>
        <v>39892.9</v>
      </c>
      <c r="L171" s="49">
        <f t="shared" si="82"/>
        <v>39892.9</v>
      </c>
      <c r="M171" s="49">
        <f t="shared" si="82"/>
        <v>39892.9</v>
      </c>
      <c r="N171" s="49">
        <f t="shared" ref="N171:N172" si="83">F171+G171+H171+I171+J171+K171+L171+M171</f>
        <v>319143.2</v>
      </c>
      <c r="O171" s="68"/>
    </row>
    <row r="172" spans="1:15" ht="15" customHeight="1" x14ac:dyDescent="0.25">
      <c r="A172" s="242"/>
      <c r="B172" s="243"/>
      <c r="C172" s="244"/>
      <c r="D172" s="72">
        <v>891</v>
      </c>
      <c r="E172" s="72" t="s">
        <v>708</v>
      </c>
      <c r="F172" s="49">
        <v>34665.699999999997</v>
      </c>
      <c r="G172" s="49">
        <v>33465.9</v>
      </c>
      <c r="H172" s="49">
        <v>33465.9</v>
      </c>
      <c r="I172" s="49">
        <f t="shared" si="82"/>
        <v>33465.9</v>
      </c>
      <c r="J172" s="49">
        <f t="shared" si="82"/>
        <v>33465.9</v>
      </c>
      <c r="K172" s="49">
        <f t="shared" si="82"/>
        <v>33465.9</v>
      </c>
      <c r="L172" s="49">
        <f t="shared" si="82"/>
        <v>33465.9</v>
      </c>
      <c r="M172" s="49">
        <f t="shared" si="82"/>
        <v>33465.9</v>
      </c>
      <c r="N172" s="49">
        <f t="shared" si="83"/>
        <v>268927</v>
      </c>
      <c r="O172" s="68"/>
    </row>
    <row r="173" spans="1:15" ht="15" customHeight="1" x14ac:dyDescent="0.25">
      <c r="A173" s="242">
        <v>26</v>
      </c>
      <c r="B173" s="243" t="s">
        <v>709</v>
      </c>
      <c r="C173" s="90" t="s">
        <v>601</v>
      </c>
      <c r="D173" s="91"/>
      <c r="E173" s="91"/>
      <c r="F173" s="89">
        <f>F174</f>
        <v>225259.3</v>
      </c>
      <c r="G173" s="67">
        <f t="shared" ref="G173:N173" si="84">G174</f>
        <v>232708.6</v>
      </c>
      <c r="H173" s="67">
        <f t="shared" si="84"/>
        <v>232796.7</v>
      </c>
      <c r="I173" s="67">
        <f t="shared" si="84"/>
        <v>232796.7</v>
      </c>
      <c r="J173" s="67">
        <f t="shared" si="84"/>
        <v>232796.7</v>
      </c>
      <c r="K173" s="67">
        <f t="shared" si="84"/>
        <v>232796.7</v>
      </c>
      <c r="L173" s="67">
        <f t="shared" si="84"/>
        <v>232796.7</v>
      </c>
      <c r="M173" s="67">
        <f t="shared" si="84"/>
        <v>232796.7</v>
      </c>
      <c r="N173" s="67">
        <f t="shared" si="84"/>
        <v>1854748.0999999999</v>
      </c>
      <c r="O173" s="68"/>
    </row>
    <row r="174" spans="1:15" ht="15" customHeight="1" x14ac:dyDescent="0.25">
      <c r="A174" s="242"/>
      <c r="B174" s="243"/>
      <c r="C174" s="244" t="s">
        <v>19</v>
      </c>
      <c r="D174" s="72"/>
      <c r="E174" s="72"/>
      <c r="F174" s="49">
        <f>F175+F176+F177</f>
        <v>225259.3</v>
      </c>
      <c r="G174" s="49">
        <f t="shared" ref="G174:N174" si="85">G175+G176+G177</f>
        <v>232708.6</v>
      </c>
      <c r="H174" s="49">
        <f t="shared" si="85"/>
        <v>232796.7</v>
      </c>
      <c r="I174" s="49">
        <f t="shared" si="85"/>
        <v>232796.7</v>
      </c>
      <c r="J174" s="49">
        <f t="shared" si="85"/>
        <v>232796.7</v>
      </c>
      <c r="K174" s="49">
        <f t="shared" si="85"/>
        <v>232796.7</v>
      </c>
      <c r="L174" s="49">
        <f t="shared" si="85"/>
        <v>232796.7</v>
      </c>
      <c r="M174" s="49">
        <f t="shared" si="85"/>
        <v>232796.7</v>
      </c>
      <c r="N174" s="49">
        <f t="shared" si="85"/>
        <v>1854748.0999999999</v>
      </c>
      <c r="O174" s="68"/>
    </row>
    <row r="175" spans="1:15" ht="15" customHeight="1" x14ac:dyDescent="0.25">
      <c r="A175" s="242"/>
      <c r="B175" s="243"/>
      <c r="C175" s="244"/>
      <c r="D175" s="72">
        <v>891</v>
      </c>
      <c r="E175" s="72" t="s">
        <v>710</v>
      </c>
      <c r="F175" s="49">
        <v>174111.4</v>
      </c>
      <c r="G175" s="49">
        <v>180604.2</v>
      </c>
      <c r="H175" s="49">
        <v>180604.2</v>
      </c>
      <c r="I175" s="49">
        <f t="shared" ref="I175:M177" si="86">H175</f>
        <v>180604.2</v>
      </c>
      <c r="J175" s="49">
        <f t="shared" si="86"/>
        <v>180604.2</v>
      </c>
      <c r="K175" s="49">
        <f t="shared" si="86"/>
        <v>180604.2</v>
      </c>
      <c r="L175" s="49">
        <f t="shared" si="86"/>
        <v>180604.2</v>
      </c>
      <c r="M175" s="49">
        <f t="shared" si="86"/>
        <v>180604.2</v>
      </c>
      <c r="N175" s="49">
        <f t="shared" ref="N175:N177" si="87">F175+G175+H175+I175+J175+K175+L175+M175</f>
        <v>1438340.7999999998</v>
      </c>
      <c r="O175" s="68"/>
    </row>
    <row r="176" spans="1:15" ht="15" customHeight="1" x14ac:dyDescent="0.25">
      <c r="A176" s="242"/>
      <c r="B176" s="243"/>
      <c r="C176" s="244"/>
      <c r="D176" s="72">
        <v>891</v>
      </c>
      <c r="E176" s="72" t="s">
        <v>711</v>
      </c>
      <c r="F176" s="49">
        <v>2082.6999999999998</v>
      </c>
      <c r="G176" s="49">
        <v>2184.4</v>
      </c>
      <c r="H176" s="49">
        <v>2272.5</v>
      </c>
      <c r="I176" s="49">
        <f t="shared" si="86"/>
        <v>2272.5</v>
      </c>
      <c r="J176" s="49">
        <f t="shared" si="86"/>
        <v>2272.5</v>
      </c>
      <c r="K176" s="49">
        <f t="shared" si="86"/>
        <v>2272.5</v>
      </c>
      <c r="L176" s="49">
        <f t="shared" si="86"/>
        <v>2272.5</v>
      </c>
      <c r="M176" s="49">
        <f t="shared" si="86"/>
        <v>2272.5</v>
      </c>
      <c r="N176" s="49">
        <f t="shared" si="87"/>
        <v>17902.099999999999</v>
      </c>
      <c r="O176" s="68"/>
    </row>
    <row r="177" spans="1:15" ht="15" customHeight="1" x14ac:dyDescent="0.25">
      <c r="A177" s="242"/>
      <c r="B177" s="243"/>
      <c r="C177" s="244"/>
      <c r="D177" s="72">
        <v>891</v>
      </c>
      <c r="E177" s="72" t="s">
        <v>712</v>
      </c>
      <c r="F177" s="49">
        <v>49065.2</v>
      </c>
      <c r="G177" s="49">
        <v>49920</v>
      </c>
      <c r="H177" s="49">
        <v>49920</v>
      </c>
      <c r="I177" s="49">
        <f t="shared" si="86"/>
        <v>49920</v>
      </c>
      <c r="J177" s="49">
        <f t="shared" si="86"/>
        <v>49920</v>
      </c>
      <c r="K177" s="49">
        <f t="shared" si="86"/>
        <v>49920</v>
      </c>
      <c r="L177" s="49">
        <f t="shared" si="86"/>
        <v>49920</v>
      </c>
      <c r="M177" s="49">
        <f t="shared" si="86"/>
        <v>49920</v>
      </c>
      <c r="N177" s="49">
        <f t="shared" si="87"/>
        <v>398505.2</v>
      </c>
      <c r="O177" s="68"/>
    </row>
    <row r="178" spans="1:15" ht="15" customHeight="1" x14ac:dyDescent="0.25">
      <c r="A178" s="242">
        <v>27</v>
      </c>
      <c r="B178" s="243" t="s">
        <v>713</v>
      </c>
      <c r="C178" s="90" t="s">
        <v>601</v>
      </c>
      <c r="D178" s="91"/>
      <c r="E178" s="91"/>
      <c r="F178" s="89">
        <f t="shared" ref="F178:N179" si="88">F179</f>
        <v>0</v>
      </c>
      <c r="G178" s="67">
        <f t="shared" si="88"/>
        <v>500</v>
      </c>
      <c r="H178" s="67">
        <f t="shared" si="88"/>
        <v>500</v>
      </c>
      <c r="I178" s="67">
        <f t="shared" si="88"/>
        <v>500</v>
      </c>
      <c r="J178" s="67">
        <f t="shared" si="88"/>
        <v>500</v>
      </c>
      <c r="K178" s="67">
        <f t="shared" si="88"/>
        <v>500</v>
      </c>
      <c r="L178" s="67">
        <f t="shared" si="88"/>
        <v>500</v>
      </c>
      <c r="M178" s="67">
        <f t="shared" si="88"/>
        <v>500</v>
      </c>
      <c r="N178" s="67">
        <f t="shared" si="88"/>
        <v>3500</v>
      </c>
      <c r="O178" s="68"/>
    </row>
    <row r="179" spans="1:15" ht="15" customHeight="1" x14ac:dyDescent="0.25">
      <c r="A179" s="242"/>
      <c r="B179" s="243"/>
      <c r="C179" s="244" t="s">
        <v>19</v>
      </c>
      <c r="D179" s="74"/>
      <c r="E179" s="74"/>
      <c r="F179" s="49">
        <f t="shared" si="88"/>
        <v>0</v>
      </c>
      <c r="G179" s="49">
        <f t="shared" si="88"/>
        <v>500</v>
      </c>
      <c r="H179" s="49">
        <f t="shared" si="88"/>
        <v>500</v>
      </c>
      <c r="I179" s="49">
        <f t="shared" si="88"/>
        <v>500</v>
      </c>
      <c r="J179" s="49">
        <f t="shared" si="88"/>
        <v>500</v>
      </c>
      <c r="K179" s="49">
        <f t="shared" si="88"/>
        <v>500</v>
      </c>
      <c r="L179" s="49">
        <f t="shared" si="88"/>
        <v>500</v>
      </c>
      <c r="M179" s="49">
        <f t="shared" si="88"/>
        <v>500</v>
      </c>
      <c r="N179" s="49">
        <f t="shared" si="88"/>
        <v>3500</v>
      </c>
      <c r="O179" s="68"/>
    </row>
    <row r="180" spans="1:15" ht="15" customHeight="1" x14ac:dyDescent="0.25">
      <c r="A180" s="242"/>
      <c r="B180" s="243"/>
      <c r="C180" s="244"/>
      <c r="D180" s="72">
        <v>891</v>
      </c>
      <c r="E180" s="72" t="s">
        <v>714</v>
      </c>
      <c r="F180" s="49">
        <v>0</v>
      </c>
      <c r="G180" s="49">
        <v>500</v>
      </c>
      <c r="H180" s="49">
        <v>500</v>
      </c>
      <c r="I180" s="49">
        <f>H180</f>
        <v>500</v>
      </c>
      <c r="J180" s="49">
        <f>I180</f>
        <v>500</v>
      </c>
      <c r="K180" s="49">
        <f>J180</f>
        <v>500</v>
      </c>
      <c r="L180" s="49">
        <f>K180</f>
        <v>500</v>
      </c>
      <c r="M180" s="49">
        <f>L180</f>
        <v>500</v>
      </c>
      <c r="N180" s="49">
        <f>F180+G180+H180+I180+J180+K180+L180+M180</f>
        <v>3500</v>
      </c>
      <c r="O180" s="68"/>
    </row>
    <row r="181" spans="1:15" ht="15" customHeight="1" x14ac:dyDescent="0.25">
      <c r="A181" s="242">
        <v>28</v>
      </c>
      <c r="B181" s="243" t="s">
        <v>715</v>
      </c>
      <c r="C181" s="90" t="s">
        <v>601</v>
      </c>
      <c r="D181" s="91"/>
      <c r="E181" s="91"/>
      <c r="F181" s="89">
        <f>F182+F184</f>
        <v>65735</v>
      </c>
      <c r="G181" s="67">
        <f t="shared" ref="G181:N181" si="89">G182+G184</f>
        <v>76671.199999999997</v>
      </c>
      <c r="H181" s="67">
        <f t="shared" si="89"/>
        <v>81979.5</v>
      </c>
      <c r="I181" s="67">
        <f t="shared" si="89"/>
        <v>87421.9</v>
      </c>
      <c r="J181" s="67">
        <f t="shared" si="89"/>
        <v>87421.9</v>
      </c>
      <c r="K181" s="67">
        <f t="shared" si="89"/>
        <v>87421.9</v>
      </c>
      <c r="L181" s="67">
        <f t="shared" si="89"/>
        <v>87421.9</v>
      </c>
      <c r="M181" s="67">
        <f t="shared" si="89"/>
        <v>87421.9</v>
      </c>
      <c r="N181" s="67">
        <f t="shared" si="89"/>
        <v>661495.20000000007</v>
      </c>
      <c r="O181" s="68"/>
    </row>
    <row r="182" spans="1:15" ht="15" customHeight="1" x14ac:dyDescent="0.25">
      <c r="A182" s="242"/>
      <c r="B182" s="243"/>
      <c r="C182" s="244" t="s">
        <v>19</v>
      </c>
      <c r="D182" s="74"/>
      <c r="E182" s="74"/>
      <c r="F182" s="49">
        <f>F183</f>
        <v>490</v>
      </c>
      <c r="G182" s="49">
        <f t="shared" ref="G182:N182" si="90">G183</f>
        <v>490</v>
      </c>
      <c r="H182" s="49">
        <f t="shared" si="90"/>
        <v>490</v>
      </c>
      <c r="I182" s="49">
        <f t="shared" si="90"/>
        <v>490</v>
      </c>
      <c r="J182" s="49">
        <f t="shared" si="90"/>
        <v>490</v>
      </c>
      <c r="K182" s="49">
        <f t="shared" si="90"/>
        <v>490</v>
      </c>
      <c r="L182" s="49">
        <f t="shared" si="90"/>
        <v>490</v>
      </c>
      <c r="M182" s="49">
        <f t="shared" si="90"/>
        <v>490</v>
      </c>
      <c r="N182" s="49">
        <f t="shared" si="90"/>
        <v>3920</v>
      </c>
      <c r="O182" s="68"/>
    </row>
    <row r="183" spans="1:15" ht="15" customHeight="1" x14ac:dyDescent="0.25">
      <c r="A183" s="242"/>
      <c r="B183" s="243"/>
      <c r="C183" s="244"/>
      <c r="D183" s="72">
        <v>891</v>
      </c>
      <c r="E183" s="72" t="s">
        <v>716</v>
      </c>
      <c r="F183" s="49">
        <v>490</v>
      </c>
      <c r="G183" s="49">
        <v>490</v>
      </c>
      <c r="H183" s="49">
        <v>490</v>
      </c>
      <c r="I183" s="49">
        <f>H183</f>
        <v>490</v>
      </c>
      <c r="J183" s="49">
        <f>I183</f>
        <v>490</v>
      </c>
      <c r="K183" s="49">
        <f>J183</f>
        <v>490</v>
      </c>
      <c r="L183" s="49">
        <f>K183</f>
        <v>490</v>
      </c>
      <c r="M183" s="49">
        <f>L183</f>
        <v>490</v>
      </c>
      <c r="N183" s="49">
        <f>F183+G183+H183+I183+J183+K183+L183+M183</f>
        <v>3920</v>
      </c>
      <c r="O183" s="68"/>
    </row>
    <row r="184" spans="1:15" ht="15" customHeight="1" x14ac:dyDescent="0.25">
      <c r="A184" s="242"/>
      <c r="B184" s="243"/>
      <c r="C184" s="73" t="s">
        <v>603</v>
      </c>
      <c r="D184" s="72"/>
      <c r="E184" s="72"/>
      <c r="F184" s="49">
        <v>65245</v>
      </c>
      <c r="G184" s="49">
        <v>76181.2</v>
      </c>
      <c r="H184" s="49">
        <v>81489.5</v>
      </c>
      <c r="I184" s="49">
        <v>86931.9</v>
      </c>
      <c r="J184" s="49">
        <v>86931.9</v>
      </c>
      <c r="K184" s="49">
        <v>86931.9</v>
      </c>
      <c r="L184" s="49">
        <v>86931.9</v>
      </c>
      <c r="M184" s="49">
        <v>86931.9</v>
      </c>
      <c r="N184" s="49">
        <f>F184+G184+H184+I184+J184+K184+L184+M184</f>
        <v>657575.20000000007</v>
      </c>
      <c r="O184" s="68"/>
    </row>
    <row r="185" spans="1:15" ht="15" customHeight="1" x14ac:dyDescent="0.25"/>
    <row r="186" spans="1:15" ht="15" customHeight="1" x14ac:dyDescent="0.25"/>
    <row r="187" spans="1:15" ht="15" customHeight="1" x14ac:dyDescent="0.25"/>
    <row r="188" spans="1:15" ht="15" customHeight="1" x14ac:dyDescent="0.25"/>
    <row r="189" spans="1:15" ht="15" customHeight="1" x14ac:dyDescent="0.25"/>
    <row r="190" spans="1:15" ht="15" customHeight="1" x14ac:dyDescent="0.25"/>
    <row r="191" spans="1:15" ht="15" customHeight="1" x14ac:dyDescent="0.25"/>
    <row r="192" spans="1:15"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sheetData>
  <autoFilter ref="A5:O184"/>
  <mergeCells count="90">
    <mergeCell ref="A16:A21"/>
    <mergeCell ref="B16:B21"/>
    <mergeCell ref="C17:C21"/>
    <mergeCell ref="N1:O1"/>
    <mergeCell ref="A2:O2"/>
    <mergeCell ref="A3:A4"/>
    <mergeCell ref="B3:B4"/>
    <mergeCell ref="C3:C4"/>
    <mergeCell ref="D3:E3"/>
    <mergeCell ref="F3:N3"/>
    <mergeCell ref="O3:O4"/>
    <mergeCell ref="A6:A9"/>
    <mergeCell ref="B6:B9"/>
    <mergeCell ref="A10:A15"/>
    <mergeCell ref="B10:B15"/>
    <mergeCell ref="C11:C15"/>
    <mergeCell ref="A22:A24"/>
    <mergeCell ref="B22:B24"/>
    <mergeCell ref="C23:C24"/>
    <mergeCell ref="A25:A27"/>
    <mergeCell ref="B25:B27"/>
    <mergeCell ref="C26:C27"/>
    <mergeCell ref="A28:A35"/>
    <mergeCell ref="B28:B35"/>
    <mergeCell ref="C29:C34"/>
    <mergeCell ref="A36:A39"/>
    <mergeCell ref="B36:B39"/>
    <mergeCell ref="C37:C39"/>
    <mergeCell ref="A40:A53"/>
    <mergeCell ref="B40:B53"/>
    <mergeCell ref="C41:C53"/>
    <mergeCell ref="A54:A59"/>
    <mergeCell ref="B54:B59"/>
    <mergeCell ref="C55:C59"/>
    <mergeCell ref="A60:A65"/>
    <mergeCell ref="B60:B65"/>
    <mergeCell ref="C61:C65"/>
    <mergeCell ref="A66:A70"/>
    <mergeCell ref="B66:B70"/>
    <mergeCell ref="C67:C69"/>
    <mergeCell ref="A71:A73"/>
    <mergeCell ref="B71:B73"/>
    <mergeCell ref="C72:C73"/>
    <mergeCell ref="A74:A86"/>
    <mergeCell ref="B74:B86"/>
    <mergeCell ref="C75:C86"/>
    <mergeCell ref="A87:A92"/>
    <mergeCell ref="B87:B92"/>
    <mergeCell ref="C88:C92"/>
    <mergeCell ref="A93:A113"/>
    <mergeCell ref="B93:B113"/>
    <mergeCell ref="C94:C111"/>
    <mergeCell ref="A146:A149"/>
    <mergeCell ref="B146:B149"/>
    <mergeCell ref="C147:C149"/>
    <mergeCell ref="A114:A124"/>
    <mergeCell ref="B114:B124"/>
    <mergeCell ref="C115:C123"/>
    <mergeCell ref="A125:A127"/>
    <mergeCell ref="B125:B127"/>
    <mergeCell ref="C126:C127"/>
    <mergeCell ref="A128:A129"/>
    <mergeCell ref="B128:B129"/>
    <mergeCell ref="A130:A145"/>
    <mergeCell ref="B130:B145"/>
    <mergeCell ref="C131:C143"/>
    <mergeCell ref="A150:A153"/>
    <mergeCell ref="B150:B153"/>
    <mergeCell ref="C151:C152"/>
    <mergeCell ref="A154:A156"/>
    <mergeCell ref="B154:B156"/>
    <mergeCell ref="C155:C156"/>
    <mergeCell ref="A157:A163"/>
    <mergeCell ref="B157:B163"/>
    <mergeCell ref="C158:C163"/>
    <mergeCell ref="A164:A168"/>
    <mergeCell ref="B164:B168"/>
    <mergeCell ref="C165:C168"/>
    <mergeCell ref="A169:A172"/>
    <mergeCell ref="B169:B172"/>
    <mergeCell ref="C170:C172"/>
    <mergeCell ref="A173:A177"/>
    <mergeCell ref="B173:B177"/>
    <mergeCell ref="C174:C177"/>
    <mergeCell ref="A178:A180"/>
    <mergeCell ref="B178:B180"/>
    <mergeCell ref="C179:C180"/>
    <mergeCell ref="A181:A184"/>
    <mergeCell ref="B181:B184"/>
    <mergeCell ref="C182:C183"/>
  </mergeCells>
  <pageMargins left="0" right="0" top="0.74803149606299213" bottom="0.74803149606299213" header="0.31496062992125984" footer="0.31496062992125984"/>
  <pageSetup paperSize="9" scale="18" fitToHeight="0" orientation="portrait" r:id="rId1"/>
  <rowBreaks count="1" manualBreakCount="1">
    <brk id="1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4"/>
  <sheetViews>
    <sheetView zoomScale="70" workbookViewId="0">
      <pane xSplit="3" ySplit="5" topLeftCell="D27" activePane="bottomRight" state="frozen"/>
      <selection activeCell="G13" sqref="G13"/>
      <selection pane="topRight" activeCell="G13" sqref="G13"/>
      <selection pane="bottomLeft" activeCell="G13" sqref="G13"/>
      <selection pane="bottomRight" activeCell="B23" sqref="B23:B24"/>
    </sheetView>
  </sheetViews>
  <sheetFormatPr defaultRowHeight="15.75" x14ac:dyDescent="0.25"/>
  <cols>
    <col min="1" max="1" width="5.5703125" style="54" customWidth="1"/>
    <col min="2" max="2" width="47.42578125" style="54" customWidth="1"/>
    <col min="3" max="3" width="23.140625" style="54" customWidth="1"/>
    <col min="4" max="12" width="15.85546875" style="54" customWidth="1"/>
    <col min="13" max="13" width="17.28515625" style="54" customWidth="1"/>
    <col min="14" max="14" width="9.140625" style="54" customWidth="1"/>
    <col min="15" max="16384" width="9.140625" style="54"/>
  </cols>
  <sheetData>
    <row r="1" spans="1:13" ht="21" customHeight="1" x14ac:dyDescent="0.25">
      <c r="K1" s="255" t="s">
        <v>2267</v>
      </c>
      <c r="L1" s="255"/>
      <c r="M1" s="255"/>
    </row>
    <row r="2" spans="1:13" ht="42" customHeight="1" x14ac:dyDescent="0.25">
      <c r="A2" s="267" t="s">
        <v>717</v>
      </c>
      <c r="B2" s="267"/>
      <c r="C2" s="267"/>
      <c r="D2" s="267"/>
      <c r="E2" s="267"/>
      <c r="F2" s="267"/>
      <c r="G2" s="267"/>
      <c r="H2" s="267"/>
      <c r="I2" s="267"/>
      <c r="J2" s="267"/>
      <c r="K2" s="267"/>
      <c r="L2" s="267"/>
      <c r="M2" s="267"/>
    </row>
    <row r="3" spans="1:13" ht="33.75" customHeight="1" x14ac:dyDescent="0.25">
      <c r="A3" s="258" t="s">
        <v>592</v>
      </c>
      <c r="B3" s="258" t="s">
        <v>718</v>
      </c>
      <c r="C3" s="258" t="s">
        <v>719</v>
      </c>
      <c r="D3" s="258" t="s">
        <v>720</v>
      </c>
      <c r="E3" s="258"/>
      <c r="F3" s="258"/>
      <c r="G3" s="258"/>
      <c r="H3" s="258"/>
      <c r="I3" s="258"/>
      <c r="J3" s="258"/>
      <c r="K3" s="258"/>
      <c r="L3" s="258"/>
      <c r="M3" s="258" t="s">
        <v>385</v>
      </c>
    </row>
    <row r="4" spans="1:13" ht="42" customHeight="1" x14ac:dyDescent="0.25">
      <c r="A4" s="258"/>
      <c r="B4" s="258"/>
      <c r="C4" s="258"/>
      <c r="D4" s="75" t="s">
        <v>386</v>
      </c>
      <c r="E4" s="75" t="s">
        <v>387</v>
      </c>
      <c r="F4" s="75" t="s">
        <v>388</v>
      </c>
      <c r="G4" s="75" t="s">
        <v>389</v>
      </c>
      <c r="H4" s="75" t="s">
        <v>390</v>
      </c>
      <c r="I4" s="75" t="s">
        <v>391</v>
      </c>
      <c r="J4" s="75" t="s">
        <v>392</v>
      </c>
      <c r="K4" s="75" t="s">
        <v>393</v>
      </c>
      <c r="L4" s="75" t="s">
        <v>599</v>
      </c>
      <c r="M4" s="258"/>
    </row>
    <row r="5" spans="1:13" x14ac:dyDescent="0.25">
      <c r="A5" s="75">
        <v>1</v>
      </c>
      <c r="B5" s="75">
        <v>2</v>
      </c>
      <c r="C5" s="75">
        <v>3</v>
      </c>
      <c r="D5" s="75">
        <v>4</v>
      </c>
      <c r="E5" s="75">
        <v>5</v>
      </c>
      <c r="F5" s="75">
        <v>6</v>
      </c>
      <c r="G5" s="75">
        <v>7</v>
      </c>
      <c r="H5" s="75">
        <v>8</v>
      </c>
      <c r="I5" s="75">
        <v>9</v>
      </c>
      <c r="J5" s="75">
        <v>10</v>
      </c>
      <c r="K5" s="75">
        <v>11</v>
      </c>
      <c r="L5" s="75">
        <v>12</v>
      </c>
      <c r="M5" s="75">
        <v>13</v>
      </c>
    </row>
    <row r="6" spans="1:13" ht="18.75" customHeight="1" x14ac:dyDescent="0.25">
      <c r="A6" s="258">
        <v>1</v>
      </c>
      <c r="B6" s="260" t="s">
        <v>600</v>
      </c>
      <c r="C6" s="56" t="s">
        <v>601</v>
      </c>
      <c r="D6" s="51">
        <f>'приложение 4'!F6</f>
        <v>62109329.139999986</v>
      </c>
      <c r="E6" s="51">
        <f>'приложение 4'!G6</f>
        <v>62142067.499999985</v>
      </c>
      <c r="F6" s="51">
        <f>'приложение 4'!H6</f>
        <v>65960355.899999991</v>
      </c>
      <c r="G6" s="51">
        <f>'приложение 4'!I6</f>
        <v>68645758.400000006</v>
      </c>
      <c r="H6" s="51">
        <f>'приложение 4'!J6</f>
        <v>68645758.400000006</v>
      </c>
      <c r="I6" s="51">
        <f>'приложение 4'!K6</f>
        <v>68645758.400000006</v>
      </c>
      <c r="J6" s="51">
        <f>'приложение 4'!L6</f>
        <v>68645758.400000006</v>
      </c>
      <c r="K6" s="51">
        <f>'приложение 4'!M6</f>
        <v>68645758.400000006</v>
      </c>
      <c r="L6" s="51">
        <f>'приложение 4'!N6</f>
        <v>533440544.54000002</v>
      </c>
      <c r="M6" s="76"/>
    </row>
    <row r="7" spans="1:13" ht="18.75" customHeight="1" x14ac:dyDescent="0.25">
      <c r="A7" s="258"/>
      <c r="B7" s="260"/>
      <c r="C7" s="56" t="s">
        <v>721</v>
      </c>
      <c r="D7" s="51">
        <f>D11+D14+D19+D26+D31+D34+D40+D45+D49+D58+D64+D70+D73+D78+D53</f>
        <v>3569035.2</v>
      </c>
      <c r="E7" s="51">
        <f t="shared" ref="E7:L7" si="0">E11+E14+E19+E26+E31+E34+E40+E45+E49+E58+E64+E70+E73+E78+E53</f>
        <v>3594321.3999999994</v>
      </c>
      <c r="F7" s="51">
        <f t="shared" si="0"/>
        <v>3984083.3</v>
      </c>
      <c r="G7" s="51">
        <f t="shared" si="0"/>
        <v>3984083.3</v>
      </c>
      <c r="H7" s="51">
        <f t="shared" ref="H7:K8" si="1">G7</f>
        <v>3984083.3</v>
      </c>
      <c r="I7" s="51">
        <f t="shared" si="1"/>
        <v>3984083.3</v>
      </c>
      <c r="J7" s="51">
        <f t="shared" si="1"/>
        <v>3984083.3</v>
      </c>
      <c r="K7" s="51">
        <f t="shared" si="1"/>
        <v>3984083.3</v>
      </c>
      <c r="L7" s="51">
        <f t="shared" si="0"/>
        <v>31067856.400000002</v>
      </c>
      <c r="M7" s="77"/>
    </row>
    <row r="8" spans="1:13" ht="18.75" customHeight="1" x14ac:dyDescent="0.25">
      <c r="A8" s="258"/>
      <c r="B8" s="260"/>
      <c r="C8" s="56" t="s">
        <v>722</v>
      </c>
      <c r="D8" s="51">
        <f>D12+D15+D17+D21+D24+D27+D29+D32+D35+D38+D41+D43+D46+D50+D59+D62+D65+D68+D71+D74+D76+D79+D81+D83+D54</f>
        <v>23828635.600000005</v>
      </c>
      <c r="E8" s="51">
        <f t="shared" ref="E8:L8" si="2">E12+E15+E17+E21+E24+E27+E29+E32+E35+E38+E41+E43+E46+E50+E59+E62+E65+E68+E71+E74+E76+E79+E81+E83+E54</f>
        <v>20958038.999999996</v>
      </c>
      <c r="F8" s="51">
        <f t="shared" si="2"/>
        <v>21767372.099999998</v>
      </c>
      <c r="G8" s="51">
        <f t="shared" si="2"/>
        <v>21767372.099999998</v>
      </c>
      <c r="H8" s="51">
        <f t="shared" si="1"/>
        <v>21767372.099999998</v>
      </c>
      <c r="I8" s="51">
        <f t="shared" si="1"/>
        <v>21767372.099999998</v>
      </c>
      <c r="J8" s="51">
        <f t="shared" si="1"/>
        <v>21767372.099999998</v>
      </c>
      <c r="K8" s="51">
        <f t="shared" si="1"/>
        <v>21767372.099999998</v>
      </c>
      <c r="L8" s="51">
        <f t="shared" si="2"/>
        <v>175390907.19999999</v>
      </c>
      <c r="M8" s="78"/>
    </row>
    <row r="9" spans="1:13" ht="18.75" customHeight="1" x14ac:dyDescent="0.25">
      <c r="A9" s="258"/>
      <c r="B9" s="260"/>
      <c r="C9" s="79" t="s">
        <v>603</v>
      </c>
      <c r="D9" s="51">
        <f>'приложение 4'!F9</f>
        <v>34711658.340000004</v>
      </c>
      <c r="E9" s="51">
        <f>'приложение 4'!G9</f>
        <v>37589707.100000009</v>
      </c>
      <c r="F9" s="51">
        <f>'приложение 4'!H9</f>
        <v>40208900.499999993</v>
      </c>
      <c r="G9" s="51">
        <f>'приложение 4'!I9</f>
        <v>42894303</v>
      </c>
      <c r="H9" s="51">
        <f>'приложение 4'!J9</f>
        <v>42894303</v>
      </c>
      <c r="I9" s="51">
        <f>'приложение 4'!K9</f>
        <v>42894303</v>
      </c>
      <c r="J9" s="51">
        <f>'приложение 4'!L9</f>
        <v>42894303</v>
      </c>
      <c r="K9" s="51">
        <f>'приложение 4'!M9</f>
        <v>42894303</v>
      </c>
      <c r="L9" s="51">
        <f>'приложение 4'!N9</f>
        <v>326981780.94</v>
      </c>
      <c r="M9" s="78"/>
    </row>
    <row r="10" spans="1:13" ht="18.75" customHeight="1" x14ac:dyDescent="0.25">
      <c r="A10" s="258">
        <v>2</v>
      </c>
      <c r="B10" s="260" t="s">
        <v>394</v>
      </c>
      <c r="C10" s="94" t="s">
        <v>601</v>
      </c>
      <c r="D10" s="95">
        <f>'приложение 4'!F10</f>
        <v>167629.29999999999</v>
      </c>
      <c r="E10" s="81">
        <f>'приложение 4'!G10</f>
        <v>199340.1</v>
      </c>
      <c r="F10" s="81">
        <f>'приложение 4'!H10</f>
        <v>208160.2</v>
      </c>
      <c r="G10" s="81">
        <f>'приложение 4'!I10</f>
        <v>208160.2</v>
      </c>
      <c r="H10" s="81">
        <f>'приложение 4'!J10</f>
        <v>208160.2</v>
      </c>
      <c r="I10" s="81">
        <f>'приложение 4'!K10</f>
        <v>208160.2</v>
      </c>
      <c r="J10" s="81">
        <f>'приложение 4'!L10</f>
        <v>208160.2</v>
      </c>
      <c r="K10" s="81">
        <f>'приложение 4'!M10</f>
        <v>208160.2</v>
      </c>
      <c r="L10" s="81">
        <f>'приложение 4'!N10</f>
        <v>1615930.5999999999</v>
      </c>
      <c r="M10" s="76"/>
    </row>
    <row r="11" spans="1:13" ht="18.75" customHeight="1" x14ac:dyDescent="0.25">
      <c r="A11" s="258"/>
      <c r="B11" s="260"/>
      <c r="C11" s="50" t="s">
        <v>721</v>
      </c>
      <c r="D11" s="51">
        <v>58063.199999999997</v>
      </c>
      <c r="E11" s="51">
        <v>68385.5</v>
      </c>
      <c r="F11" s="51">
        <v>70730.100000000006</v>
      </c>
      <c r="G11" s="51">
        <f t="shared" ref="G11:K12" si="3">F11</f>
        <v>70730.100000000006</v>
      </c>
      <c r="H11" s="51">
        <f t="shared" si="3"/>
        <v>70730.100000000006</v>
      </c>
      <c r="I11" s="51">
        <f t="shared" si="3"/>
        <v>70730.100000000006</v>
      </c>
      <c r="J11" s="51">
        <f t="shared" si="3"/>
        <v>70730.100000000006</v>
      </c>
      <c r="K11" s="51">
        <f t="shared" si="3"/>
        <v>70730.100000000006</v>
      </c>
      <c r="L11" s="51">
        <f t="shared" ref="L11:L12" si="4">D11+E11+F11+G11+H11+I11+J11+K11</f>
        <v>550829.29999999993</v>
      </c>
      <c r="M11" s="78"/>
    </row>
    <row r="12" spans="1:13" ht="18.75" customHeight="1" x14ac:dyDescent="0.25">
      <c r="A12" s="258"/>
      <c r="B12" s="260"/>
      <c r="C12" s="50" t="s">
        <v>722</v>
      </c>
      <c r="D12" s="51">
        <v>109566.09999999999</v>
      </c>
      <c r="E12" s="51">
        <v>130954.6</v>
      </c>
      <c r="F12" s="51">
        <v>137430.1</v>
      </c>
      <c r="G12" s="51">
        <f t="shared" si="3"/>
        <v>137430.1</v>
      </c>
      <c r="H12" s="51">
        <f t="shared" si="3"/>
        <v>137430.1</v>
      </c>
      <c r="I12" s="51">
        <f t="shared" si="3"/>
        <v>137430.1</v>
      </c>
      <c r="J12" s="51">
        <f t="shared" si="3"/>
        <v>137430.1</v>
      </c>
      <c r="K12" s="51">
        <f t="shared" si="3"/>
        <v>137430.1</v>
      </c>
      <c r="L12" s="51">
        <f t="shared" si="4"/>
        <v>1065101.3</v>
      </c>
      <c r="M12" s="78"/>
    </row>
    <row r="13" spans="1:13" ht="18.75" customHeight="1" x14ac:dyDescent="0.25">
      <c r="A13" s="258">
        <v>3</v>
      </c>
      <c r="B13" s="259" t="s">
        <v>607</v>
      </c>
      <c r="C13" s="94" t="s">
        <v>601</v>
      </c>
      <c r="D13" s="95">
        <f>'приложение 4'!F16</f>
        <v>1665854.9</v>
      </c>
      <c r="E13" s="81">
        <f>'приложение 4'!G16</f>
        <v>1599485.4</v>
      </c>
      <c r="F13" s="81">
        <f>'приложение 4'!H16</f>
        <v>2416628.1</v>
      </c>
      <c r="G13" s="81">
        <f>'приложение 4'!I16</f>
        <v>2416628.1</v>
      </c>
      <c r="H13" s="81">
        <f>'приложение 4'!J16</f>
        <v>2416628.1</v>
      </c>
      <c r="I13" s="81">
        <f>'приложение 4'!K16</f>
        <v>2416628.1</v>
      </c>
      <c r="J13" s="81">
        <f>'приложение 4'!L16</f>
        <v>2416628.1</v>
      </c>
      <c r="K13" s="81">
        <f>'приложение 4'!M16</f>
        <v>2416628.1</v>
      </c>
      <c r="L13" s="81">
        <f>'приложение 4'!N16</f>
        <v>17765108.899999999</v>
      </c>
      <c r="M13" s="76"/>
    </row>
    <row r="14" spans="1:13" ht="18.75" customHeight="1" x14ac:dyDescent="0.25">
      <c r="A14" s="258"/>
      <c r="B14" s="259"/>
      <c r="C14" s="50" t="s">
        <v>721</v>
      </c>
      <c r="D14" s="51">
        <v>1487686.9</v>
      </c>
      <c r="E14" s="51">
        <v>1439536.9</v>
      </c>
      <c r="F14" s="51">
        <v>2174965.2999999998</v>
      </c>
      <c r="G14" s="51">
        <f t="shared" ref="G14:K15" si="5">F14</f>
        <v>2174965.2999999998</v>
      </c>
      <c r="H14" s="51">
        <f t="shared" si="5"/>
        <v>2174965.2999999998</v>
      </c>
      <c r="I14" s="51">
        <f t="shared" si="5"/>
        <v>2174965.2999999998</v>
      </c>
      <c r="J14" s="51">
        <f t="shared" si="5"/>
        <v>2174965.2999999998</v>
      </c>
      <c r="K14" s="51">
        <f t="shared" si="5"/>
        <v>2174965.2999999998</v>
      </c>
      <c r="L14" s="51">
        <f t="shared" ref="L14:L15" si="6">D14+E14+F14+G14+H14+I14+J14+K14</f>
        <v>15977015.600000001</v>
      </c>
      <c r="M14" s="78"/>
    </row>
    <row r="15" spans="1:13" ht="18.75" customHeight="1" x14ac:dyDescent="0.25">
      <c r="A15" s="258"/>
      <c r="B15" s="259"/>
      <c r="C15" s="50" t="s">
        <v>722</v>
      </c>
      <c r="D15" s="51">
        <v>178168</v>
      </c>
      <c r="E15" s="51">
        <v>159948.5</v>
      </c>
      <c r="F15" s="51">
        <v>241662.8</v>
      </c>
      <c r="G15" s="51">
        <f t="shared" si="5"/>
        <v>241662.8</v>
      </c>
      <c r="H15" s="51">
        <f t="shared" si="5"/>
        <v>241662.8</v>
      </c>
      <c r="I15" s="51">
        <f t="shared" si="5"/>
        <v>241662.8</v>
      </c>
      <c r="J15" s="51">
        <f t="shared" si="5"/>
        <v>241662.8</v>
      </c>
      <c r="K15" s="51">
        <f t="shared" si="5"/>
        <v>241662.8</v>
      </c>
      <c r="L15" s="51">
        <f t="shared" si="6"/>
        <v>1788093.3000000003</v>
      </c>
      <c r="M15" s="78"/>
    </row>
    <row r="16" spans="1:13" ht="18.75" customHeight="1" x14ac:dyDescent="0.25">
      <c r="A16" s="258">
        <v>4</v>
      </c>
      <c r="B16" s="259" t="s">
        <v>609</v>
      </c>
      <c r="C16" s="94" t="s">
        <v>601</v>
      </c>
      <c r="D16" s="95">
        <f>'приложение 4'!F22</f>
        <v>29460.6</v>
      </c>
      <c r="E16" s="81">
        <f>'приложение 4'!G22</f>
        <v>25710.9</v>
      </c>
      <c r="F16" s="81">
        <f>'приложение 4'!H22</f>
        <v>25710.9</v>
      </c>
      <c r="G16" s="81">
        <f>'приложение 4'!I22</f>
        <v>25710.9</v>
      </c>
      <c r="H16" s="81">
        <f>'приложение 4'!J22</f>
        <v>25710.9</v>
      </c>
      <c r="I16" s="81">
        <f>'приложение 4'!K22</f>
        <v>25710.9</v>
      </c>
      <c r="J16" s="81">
        <f>'приложение 4'!L22</f>
        <v>25710.9</v>
      </c>
      <c r="K16" s="81">
        <f>'приложение 4'!M22</f>
        <v>25710.9</v>
      </c>
      <c r="L16" s="81">
        <f>'приложение 4'!N22</f>
        <v>209436.89999999997</v>
      </c>
      <c r="M16" s="76"/>
    </row>
    <row r="17" spans="1:13" ht="18.75" customHeight="1" x14ac:dyDescent="0.25">
      <c r="A17" s="258"/>
      <c r="B17" s="259"/>
      <c r="C17" s="50" t="s">
        <v>722</v>
      </c>
      <c r="D17" s="51">
        <v>29460.6</v>
      </c>
      <c r="E17" s="51">
        <v>25710.9</v>
      </c>
      <c r="F17" s="51">
        <v>25710.9</v>
      </c>
      <c r="G17" s="51">
        <f>F17</f>
        <v>25710.9</v>
      </c>
      <c r="H17" s="51">
        <f>G17</f>
        <v>25710.9</v>
      </c>
      <c r="I17" s="51">
        <f>H17</f>
        <v>25710.9</v>
      </c>
      <c r="J17" s="51">
        <f t="shared" ref="J17:K17" si="7">I17</f>
        <v>25710.9</v>
      </c>
      <c r="K17" s="51">
        <f t="shared" si="7"/>
        <v>25710.9</v>
      </c>
      <c r="L17" s="51">
        <f>D17+E17+F17+G17+H17+I17+J17+K17</f>
        <v>209436.89999999997</v>
      </c>
      <c r="M17" s="78"/>
    </row>
    <row r="18" spans="1:13" ht="18.75" customHeight="1" x14ac:dyDescent="0.25">
      <c r="A18" s="258">
        <v>5</v>
      </c>
      <c r="B18" s="260" t="s">
        <v>611</v>
      </c>
      <c r="C18" s="94" t="s">
        <v>601</v>
      </c>
      <c r="D18" s="95">
        <f>'приложение 4'!F25</f>
        <v>467.4</v>
      </c>
      <c r="E18" s="81">
        <f>'приложение 4'!G25</f>
        <v>519.29999999999995</v>
      </c>
      <c r="F18" s="81">
        <f>'приложение 4'!H25</f>
        <v>519.29999999999995</v>
      </c>
      <c r="G18" s="81">
        <f>'приложение 4'!I25</f>
        <v>519.29999999999995</v>
      </c>
      <c r="H18" s="81">
        <f>'приложение 4'!J25</f>
        <v>519.29999999999995</v>
      </c>
      <c r="I18" s="81">
        <f>'приложение 4'!K25</f>
        <v>519.29999999999995</v>
      </c>
      <c r="J18" s="81">
        <f>'приложение 4'!L25</f>
        <v>519.29999999999995</v>
      </c>
      <c r="K18" s="81">
        <f>'приложение 4'!M25</f>
        <v>519.29999999999995</v>
      </c>
      <c r="L18" s="81">
        <f>'приложение 4'!N25</f>
        <v>4102.5</v>
      </c>
      <c r="M18" s="76"/>
    </row>
    <row r="19" spans="1:13" ht="18.75" customHeight="1" x14ac:dyDescent="0.25">
      <c r="A19" s="258"/>
      <c r="B19" s="260"/>
      <c r="C19" s="50" t="s">
        <v>721</v>
      </c>
      <c r="D19" s="51">
        <v>467.4</v>
      </c>
      <c r="E19" s="51">
        <v>519.29999999999995</v>
      </c>
      <c r="F19" s="51">
        <v>519.29999999999995</v>
      </c>
      <c r="G19" s="51">
        <f>F19</f>
        <v>519.29999999999995</v>
      </c>
      <c r="H19" s="51">
        <f>G19</f>
        <v>519.29999999999995</v>
      </c>
      <c r="I19" s="51">
        <f>H19</f>
        <v>519.29999999999995</v>
      </c>
      <c r="J19" s="51">
        <f t="shared" ref="J19:K19" si="8">I19</f>
        <v>519.29999999999995</v>
      </c>
      <c r="K19" s="51">
        <f t="shared" si="8"/>
        <v>519.29999999999995</v>
      </c>
      <c r="L19" s="51">
        <f>D19+E19+F19+G19+H19+I19+J19+K19</f>
        <v>4102.5</v>
      </c>
      <c r="M19" s="78"/>
    </row>
    <row r="20" spans="1:13" ht="18.75" customHeight="1" x14ac:dyDescent="0.25">
      <c r="A20" s="258">
        <v>6</v>
      </c>
      <c r="B20" s="259" t="s">
        <v>613</v>
      </c>
      <c r="C20" s="94" t="s">
        <v>601</v>
      </c>
      <c r="D20" s="95">
        <f>'приложение 4'!F28</f>
        <v>12151535.200000001</v>
      </c>
      <c r="E20" s="81">
        <f>'приложение 4'!G28</f>
        <v>13165690</v>
      </c>
      <c r="F20" s="81">
        <f>'приложение 4'!H28</f>
        <v>14075340.699999999</v>
      </c>
      <c r="G20" s="81">
        <f>'приложение 4'!I28</f>
        <v>15007986</v>
      </c>
      <c r="H20" s="81">
        <f>'приложение 4'!J28</f>
        <v>15007986</v>
      </c>
      <c r="I20" s="81">
        <f>'приложение 4'!K28</f>
        <v>15007986</v>
      </c>
      <c r="J20" s="81">
        <f>'приложение 4'!L28</f>
        <v>15007986</v>
      </c>
      <c r="K20" s="81">
        <f>'приложение 4'!M28</f>
        <v>15007986</v>
      </c>
      <c r="L20" s="81">
        <f>'приложение 4'!N28</f>
        <v>114432495.89999999</v>
      </c>
      <c r="M20" s="76"/>
    </row>
    <row r="21" spans="1:13" ht="18.75" customHeight="1" x14ac:dyDescent="0.25">
      <c r="A21" s="258"/>
      <c r="B21" s="259"/>
      <c r="C21" s="50" t="s">
        <v>722</v>
      </c>
      <c r="D21" s="51">
        <v>113734.8</v>
      </c>
      <c r="E21" s="51">
        <v>110714.50000000001</v>
      </c>
      <c r="F21" s="51">
        <v>110714.50000000001</v>
      </c>
      <c r="G21" s="51">
        <f>F21</f>
        <v>110714.50000000001</v>
      </c>
      <c r="H21" s="51">
        <f>G21</f>
        <v>110714.50000000001</v>
      </c>
      <c r="I21" s="51">
        <f>H21</f>
        <v>110714.50000000001</v>
      </c>
      <c r="J21" s="51">
        <f t="shared" ref="J21:K21" si="9">I21</f>
        <v>110714.50000000001</v>
      </c>
      <c r="K21" s="51">
        <f t="shared" si="9"/>
        <v>110714.50000000001</v>
      </c>
      <c r="L21" s="51">
        <f t="shared" ref="L21:L22" si="10">D21+E21+F21+G21+H21+I21+J21+K21</f>
        <v>888736.3</v>
      </c>
      <c r="M21" s="78"/>
    </row>
    <row r="22" spans="1:13" ht="18.75" customHeight="1" x14ac:dyDescent="0.25">
      <c r="A22" s="258"/>
      <c r="B22" s="259"/>
      <c r="C22" s="79" t="s">
        <v>603</v>
      </c>
      <c r="D22" s="51">
        <f>'приложение 4'!F35</f>
        <v>12037800.4</v>
      </c>
      <c r="E22" s="51">
        <f>'приложение 4'!G35</f>
        <v>13054975.5</v>
      </c>
      <c r="F22" s="51">
        <f>'приложение 4'!H35</f>
        <v>13964626.199999999</v>
      </c>
      <c r="G22" s="51">
        <f>'приложение 4'!I35</f>
        <v>14897271.5</v>
      </c>
      <c r="H22" s="51">
        <f>'приложение 4'!J35</f>
        <v>14897271.5</v>
      </c>
      <c r="I22" s="51">
        <f>'приложение 4'!K35</f>
        <v>14897271.5</v>
      </c>
      <c r="J22" s="51">
        <f>'приложение 4'!L35</f>
        <v>14897271.5</v>
      </c>
      <c r="K22" s="51">
        <f>'приложение 4'!M35</f>
        <v>14897271.5</v>
      </c>
      <c r="L22" s="51">
        <f t="shared" si="10"/>
        <v>113543759.59999999</v>
      </c>
      <c r="M22" s="78"/>
    </row>
    <row r="23" spans="1:13" ht="23.25" customHeight="1" x14ac:dyDescent="0.25">
      <c r="A23" s="258">
        <v>7</v>
      </c>
      <c r="B23" s="260" t="s">
        <v>619</v>
      </c>
      <c r="C23" s="94" t="s">
        <v>601</v>
      </c>
      <c r="D23" s="95">
        <f>'приложение 4'!F36</f>
        <v>120843.7</v>
      </c>
      <c r="E23" s="81">
        <f>'приложение 4'!G36</f>
        <v>120843.7</v>
      </c>
      <c r="F23" s="81">
        <f>'приложение 4'!H36</f>
        <v>120843.7</v>
      </c>
      <c r="G23" s="81">
        <f>'приложение 4'!I36</f>
        <v>120843.7</v>
      </c>
      <c r="H23" s="81">
        <f>'приложение 4'!J36</f>
        <v>120843.7</v>
      </c>
      <c r="I23" s="81">
        <f>'приложение 4'!K36</f>
        <v>120843.7</v>
      </c>
      <c r="J23" s="81">
        <f>'приложение 4'!L36</f>
        <v>120843.7</v>
      </c>
      <c r="K23" s="81">
        <f>'приложение 4'!M36</f>
        <v>120843.7</v>
      </c>
      <c r="L23" s="81">
        <f>'приложение 4'!N36</f>
        <v>966749.59999999986</v>
      </c>
      <c r="M23" s="76"/>
    </row>
    <row r="24" spans="1:13" ht="23.25" customHeight="1" x14ac:dyDescent="0.25">
      <c r="A24" s="258"/>
      <c r="B24" s="260"/>
      <c r="C24" s="50" t="s">
        <v>722</v>
      </c>
      <c r="D24" s="51">
        <v>120843.7</v>
      </c>
      <c r="E24" s="51">
        <v>120843.7</v>
      </c>
      <c r="F24" s="51">
        <v>120843.7</v>
      </c>
      <c r="G24" s="51">
        <f>F24</f>
        <v>120843.7</v>
      </c>
      <c r="H24" s="51">
        <f>G24</f>
        <v>120843.7</v>
      </c>
      <c r="I24" s="51">
        <f>H24</f>
        <v>120843.7</v>
      </c>
      <c r="J24" s="51">
        <f t="shared" ref="J24:K24" si="11">I24</f>
        <v>120843.7</v>
      </c>
      <c r="K24" s="51">
        <f t="shared" si="11"/>
        <v>120843.7</v>
      </c>
      <c r="L24" s="51">
        <f>D24+E24+F24+G24+H24+I24+J24+K24</f>
        <v>966749.59999999986</v>
      </c>
      <c r="M24" s="78"/>
    </row>
    <row r="25" spans="1:13" ht="18.75" customHeight="1" x14ac:dyDescent="0.25">
      <c r="A25" s="258">
        <v>8</v>
      </c>
      <c r="B25" s="259" t="s">
        <v>187</v>
      </c>
      <c r="C25" s="94" t="s">
        <v>601</v>
      </c>
      <c r="D25" s="95">
        <f>'приложение 4'!F40</f>
        <v>2625757.6</v>
      </c>
      <c r="E25" s="81">
        <f>'приложение 4'!G40</f>
        <v>2441830.5</v>
      </c>
      <c r="F25" s="81">
        <f>'приложение 4'!H40</f>
        <v>2571088.8000000003</v>
      </c>
      <c r="G25" s="81">
        <f>'приложение 4'!I40</f>
        <v>2571088.8000000003</v>
      </c>
      <c r="H25" s="81">
        <f>'приложение 4'!J40</f>
        <v>2571088.8000000003</v>
      </c>
      <c r="I25" s="81">
        <f>'приложение 4'!K40</f>
        <v>2571088.8000000003</v>
      </c>
      <c r="J25" s="81">
        <f>'приложение 4'!L40</f>
        <v>2571088.8000000003</v>
      </c>
      <c r="K25" s="81">
        <f>'приложение 4'!M40</f>
        <v>2571088.8000000003</v>
      </c>
      <c r="L25" s="81">
        <f>'приложение 4'!N40</f>
        <v>20494120.900000002</v>
      </c>
      <c r="M25" s="76"/>
    </row>
    <row r="26" spans="1:13" ht="18.75" customHeight="1" x14ac:dyDescent="0.25">
      <c r="A26" s="258"/>
      <c r="B26" s="259"/>
      <c r="C26" s="50" t="s">
        <v>721</v>
      </c>
      <c r="D26" s="51">
        <v>57525.5</v>
      </c>
      <c r="E26" s="51">
        <v>57525.5</v>
      </c>
      <c r="F26" s="51">
        <v>57975.9</v>
      </c>
      <c r="G26" s="51">
        <f t="shared" ref="G26:K27" si="12">F26</f>
        <v>57975.9</v>
      </c>
      <c r="H26" s="51">
        <f t="shared" si="12"/>
        <v>57975.9</v>
      </c>
      <c r="I26" s="51">
        <f t="shared" si="12"/>
        <v>57975.9</v>
      </c>
      <c r="J26" s="51">
        <f t="shared" si="12"/>
        <v>57975.9</v>
      </c>
      <c r="K26" s="51">
        <f t="shared" si="12"/>
        <v>57975.9</v>
      </c>
      <c r="L26" s="51">
        <f t="shared" ref="L26:L27" si="13">D26+E26+F26+G26+H26+I26+J26+K26</f>
        <v>462906.40000000008</v>
      </c>
      <c r="M26" s="78"/>
    </row>
    <row r="27" spans="1:13" ht="18.75" customHeight="1" x14ac:dyDescent="0.25">
      <c r="A27" s="258"/>
      <c r="B27" s="259"/>
      <c r="C27" s="50" t="s">
        <v>722</v>
      </c>
      <c r="D27" s="51">
        <v>2568232.1</v>
      </c>
      <c r="E27" s="51">
        <v>2384305.0000000005</v>
      </c>
      <c r="F27" s="51">
        <v>2513112.9000000004</v>
      </c>
      <c r="G27" s="51">
        <f t="shared" si="12"/>
        <v>2513112.9000000004</v>
      </c>
      <c r="H27" s="51">
        <f t="shared" si="12"/>
        <v>2513112.9000000004</v>
      </c>
      <c r="I27" s="51">
        <f t="shared" si="12"/>
        <v>2513112.9000000004</v>
      </c>
      <c r="J27" s="51">
        <f t="shared" si="12"/>
        <v>2513112.9000000004</v>
      </c>
      <c r="K27" s="51">
        <f t="shared" si="12"/>
        <v>2513112.9000000004</v>
      </c>
      <c r="L27" s="51">
        <f t="shared" si="13"/>
        <v>20031214.5</v>
      </c>
      <c r="M27" s="78"/>
    </row>
    <row r="28" spans="1:13" ht="22.5" customHeight="1" x14ac:dyDescent="0.25">
      <c r="A28" s="258">
        <v>9</v>
      </c>
      <c r="B28" s="259" t="s">
        <v>195</v>
      </c>
      <c r="C28" s="94" t="s">
        <v>601</v>
      </c>
      <c r="D28" s="95">
        <f>'приложение 4'!F54</f>
        <v>411894.39999999997</v>
      </c>
      <c r="E28" s="81">
        <f>'приложение 4'!G54</f>
        <v>407579.29999999993</v>
      </c>
      <c r="F28" s="81">
        <f>'приложение 4'!H54</f>
        <v>407579.29999999993</v>
      </c>
      <c r="G28" s="81">
        <f>'приложение 4'!I54</f>
        <v>407579.29999999993</v>
      </c>
      <c r="H28" s="81">
        <f>'приложение 4'!J54</f>
        <v>407579.29999999993</v>
      </c>
      <c r="I28" s="81">
        <f>'приложение 4'!K54</f>
        <v>407579.29999999993</v>
      </c>
      <c r="J28" s="81">
        <f>'приложение 4'!L54</f>
        <v>407579.29999999993</v>
      </c>
      <c r="K28" s="81">
        <f>'приложение 4'!M54</f>
        <v>407579.29999999993</v>
      </c>
      <c r="L28" s="81">
        <f>'приложение 4'!N54</f>
        <v>3264949.5</v>
      </c>
      <c r="M28" s="76"/>
    </row>
    <row r="29" spans="1:13" ht="22.5" customHeight="1" x14ac:dyDescent="0.25">
      <c r="A29" s="258"/>
      <c r="B29" s="259"/>
      <c r="C29" s="50" t="s">
        <v>722</v>
      </c>
      <c r="D29" s="51">
        <v>411894.39999999997</v>
      </c>
      <c r="E29" s="51">
        <v>407579.29999999993</v>
      </c>
      <c r="F29" s="51">
        <v>407579.29999999993</v>
      </c>
      <c r="G29" s="51">
        <f>F29</f>
        <v>407579.29999999993</v>
      </c>
      <c r="H29" s="51">
        <f>G29</f>
        <v>407579.29999999993</v>
      </c>
      <c r="I29" s="51">
        <f>H29</f>
        <v>407579.29999999993</v>
      </c>
      <c r="J29" s="51">
        <f t="shared" ref="J29:K29" si="14">I29</f>
        <v>407579.29999999993</v>
      </c>
      <c r="K29" s="51">
        <f t="shared" si="14"/>
        <v>407579.29999999993</v>
      </c>
      <c r="L29" s="51">
        <f>D29+E29+F29+G29+H29+I29+J29+K29</f>
        <v>3264949.4999999991</v>
      </c>
      <c r="M29" s="78"/>
    </row>
    <row r="30" spans="1:13" ht="18.75" customHeight="1" x14ac:dyDescent="0.25">
      <c r="A30" s="258">
        <v>10</v>
      </c>
      <c r="B30" s="259" t="s">
        <v>638</v>
      </c>
      <c r="C30" s="94" t="s">
        <v>601</v>
      </c>
      <c r="D30" s="95">
        <f>'приложение 4'!F60</f>
        <v>349455.4</v>
      </c>
      <c r="E30" s="81">
        <f>'приложение 4'!G60</f>
        <v>483609.4</v>
      </c>
      <c r="F30" s="81">
        <f>'приложение 4'!H60</f>
        <v>250144</v>
      </c>
      <c r="G30" s="81">
        <f>'приложение 4'!I60</f>
        <v>250144</v>
      </c>
      <c r="H30" s="81">
        <f>'приложение 4'!J60</f>
        <v>250144</v>
      </c>
      <c r="I30" s="81">
        <f>'приложение 4'!K60</f>
        <v>250144</v>
      </c>
      <c r="J30" s="81">
        <f>'приложение 4'!L60</f>
        <v>250144</v>
      </c>
      <c r="K30" s="81">
        <f>'приложение 4'!M60</f>
        <v>250144</v>
      </c>
      <c r="L30" s="81">
        <f>'приложение 4'!N60</f>
        <v>2333928.7999999998</v>
      </c>
      <c r="M30" s="82"/>
    </row>
    <row r="31" spans="1:13" ht="18.75" customHeight="1" x14ac:dyDescent="0.25">
      <c r="A31" s="258"/>
      <c r="B31" s="259"/>
      <c r="C31" s="50" t="s">
        <v>721</v>
      </c>
      <c r="D31" s="51">
        <v>266804.59999999998</v>
      </c>
      <c r="E31" s="51">
        <v>368264.9</v>
      </c>
      <c r="F31" s="51">
        <v>144138.20000000001</v>
      </c>
      <c r="G31" s="51">
        <f t="shared" ref="G31:K32" si="15">F31</f>
        <v>144138.20000000001</v>
      </c>
      <c r="H31" s="51">
        <f t="shared" si="15"/>
        <v>144138.20000000001</v>
      </c>
      <c r="I31" s="51">
        <f t="shared" si="15"/>
        <v>144138.20000000001</v>
      </c>
      <c r="J31" s="51">
        <f t="shared" si="15"/>
        <v>144138.20000000001</v>
      </c>
      <c r="K31" s="51">
        <f t="shared" si="15"/>
        <v>144138.20000000001</v>
      </c>
      <c r="L31" s="51">
        <f t="shared" ref="L31:L32" si="16">D31+E31+F31+G31+H31+I31+J31+K31</f>
        <v>1499898.6999999997</v>
      </c>
      <c r="M31" s="78"/>
    </row>
    <row r="32" spans="1:13" ht="18.75" customHeight="1" x14ac:dyDescent="0.25">
      <c r="A32" s="258"/>
      <c r="B32" s="259"/>
      <c r="C32" s="50" t="s">
        <v>722</v>
      </c>
      <c r="D32" s="51">
        <v>82650.8</v>
      </c>
      <c r="E32" s="51">
        <v>115344.5</v>
      </c>
      <c r="F32" s="51">
        <v>106005.8</v>
      </c>
      <c r="G32" s="51">
        <f t="shared" si="15"/>
        <v>106005.8</v>
      </c>
      <c r="H32" s="51">
        <f t="shared" si="15"/>
        <v>106005.8</v>
      </c>
      <c r="I32" s="51">
        <f t="shared" si="15"/>
        <v>106005.8</v>
      </c>
      <c r="J32" s="51">
        <f t="shared" si="15"/>
        <v>106005.8</v>
      </c>
      <c r="K32" s="51">
        <f t="shared" si="15"/>
        <v>106005.8</v>
      </c>
      <c r="L32" s="51">
        <f t="shared" si="16"/>
        <v>834030.10000000009</v>
      </c>
      <c r="M32" s="78"/>
    </row>
    <row r="33" spans="1:13" ht="18.75" customHeight="1" x14ac:dyDescent="0.25">
      <c r="A33" s="258">
        <v>11</v>
      </c>
      <c r="B33" s="260" t="s">
        <v>214</v>
      </c>
      <c r="C33" s="94" t="s">
        <v>601</v>
      </c>
      <c r="D33" s="95">
        <f>'приложение 4'!F66</f>
        <v>3922492.34</v>
      </c>
      <c r="E33" s="81">
        <f>'приложение 4'!G66</f>
        <v>4356848.5</v>
      </c>
      <c r="F33" s="81">
        <f>'приложение 4'!H66</f>
        <v>4588997.5999999996</v>
      </c>
      <c r="G33" s="81">
        <f>'приложение 4'!I66</f>
        <v>4895452.9000000004</v>
      </c>
      <c r="H33" s="81">
        <f>'приложение 4'!J66</f>
        <v>4895452.9000000004</v>
      </c>
      <c r="I33" s="81">
        <f>'приложение 4'!K66</f>
        <v>4895452.9000000004</v>
      </c>
      <c r="J33" s="81">
        <f>'приложение 4'!L66</f>
        <v>4895452.9000000004</v>
      </c>
      <c r="K33" s="81">
        <f>'приложение 4'!M66</f>
        <v>4895452.9000000004</v>
      </c>
      <c r="L33" s="81">
        <f>'приложение 4'!N66</f>
        <v>37345602.93999999</v>
      </c>
      <c r="M33" s="82"/>
    </row>
    <row r="34" spans="1:13" ht="18.75" customHeight="1" x14ac:dyDescent="0.25">
      <c r="A34" s="258"/>
      <c r="B34" s="260"/>
      <c r="C34" s="50" t="s">
        <v>721</v>
      </c>
      <c r="D34" s="51">
        <v>80304.799999999988</v>
      </c>
      <c r="E34" s="51">
        <v>64080.4</v>
      </c>
      <c r="F34" s="51">
        <v>0</v>
      </c>
      <c r="G34" s="51">
        <f t="shared" ref="G34:K35" si="17">F34</f>
        <v>0</v>
      </c>
      <c r="H34" s="51">
        <f t="shared" si="17"/>
        <v>0</v>
      </c>
      <c r="I34" s="51">
        <f t="shared" si="17"/>
        <v>0</v>
      </c>
      <c r="J34" s="51">
        <f t="shared" si="17"/>
        <v>0</v>
      </c>
      <c r="K34" s="51">
        <f t="shared" si="17"/>
        <v>0</v>
      </c>
      <c r="L34" s="51">
        <f t="shared" ref="L34:L36" si="18">D34+E34+F34+G34+H34+I34+J34+K34</f>
        <v>144385.19999999998</v>
      </c>
      <c r="M34" s="78"/>
    </row>
    <row r="35" spans="1:13" ht="18.75" customHeight="1" x14ac:dyDescent="0.25">
      <c r="A35" s="258"/>
      <c r="B35" s="260"/>
      <c r="C35" s="50" t="s">
        <v>722</v>
      </c>
      <c r="D35" s="51">
        <v>400</v>
      </c>
      <c r="E35" s="51">
        <v>3070.1</v>
      </c>
      <c r="F35" s="51">
        <v>400</v>
      </c>
      <c r="G35" s="51">
        <f t="shared" si="17"/>
        <v>400</v>
      </c>
      <c r="H35" s="51">
        <f t="shared" si="17"/>
        <v>400</v>
      </c>
      <c r="I35" s="51">
        <f t="shared" si="17"/>
        <v>400</v>
      </c>
      <c r="J35" s="51">
        <f t="shared" si="17"/>
        <v>400</v>
      </c>
      <c r="K35" s="51">
        <f t="shared" si="17"/>
        <v>400</v>
      </c>
      <c r="L35" s="51">
        <f t="shared" si="18"/>
        <v>5870.1</v>
      </c>
      <c r="M35" s="78"/>
    </row>
    <row r="36" spans="1:13" ht="18.75" customHeight="1" x14ac:dyDescent="0.25">
      <c r="A36" s="258"/>
      <c r="B36" s="260"/>
      <c r="C36" s="56" t="s">
        <v>603</v>
      </c>
      <c r="D36" s="51">
        <f>'приложение 4'!F70</f>
        <v>3841787.54</v>
      </c>
      <c r="E36" s="51">
        <f>'приложение 4'!G70</f>
        <v>4289698</v>
      </c>
      <c r="F36" s="51">
        <f>'приложение 4'!H70</f>
        <v>4588597.5999999996</v>
      </c>
      <c r="G36" s="51">
        <f>'приложение 4'!I70</f>
        <v>4895052.9000000004</v>
      </c>
      <c r="H36" s="51">
        <f>'приложение 4'!J70</f>
        <v>4895052.9000000004</v>
      </c>
      <c r="I36" s="51">
        <f>'приложение 4'!K70</f>
        <v>4895052.9000000004</v>
      </c>
      <c r="J36" s="51">
        <f>'приложение 4'!L70</f>
        <v>4895052.9000000004</v>
      </c>
      <c r="K36" s="51">
        <f>'приложение 4'!M70</f>
        <v>4895052.9000000004</v>
      </c>
      <c r="L36" s="51">
        <f t="shared" si="18"/>
        <v>37195347.639999993</v>
      </c>
      <c r="M36" s="78"/>
    </row>
    <row r="37" spans="1:13" ht="24" customHeight="1" x14ac:dyDescent="0.25">
      <c r="A37" s="258">
        <v>12</v>
      </c>
      <c r="B37" s="260" t="s">
        <v>230</v>
      </c>
      <c r="C37" s="80" t="s">
        <v>601</v>
      </c>
      <c r="D37" s="81">
        <f>'приложение 4'!F71</f>
        <v>11544667.300000001</v>
      </c>
      <c r="E37" s="81">
        <f>'приложение 4'!G71</f>
        <v>12389832.300000001</v>
      </c>
      <c r="F37" s="81">
        <f>'приложение 4'!H71</f>
        <v>13209517.4</v>
      </c>
      <c r="G37" s="81">
        <f>'приложение 4'!I71</f>
        <v>13209517.4</v>
      </c>
      <c r="H37" s="81">
        <f>'приложение 4'!J71</f>
        <v>13209517.4</v>
      </c>
      <c r="I37" s="81">
        <f>'приложение 4'!K71</f>
        <v>13209517.4</v>
      </c>
      <c r="J37" s="81">
        <f>'приложение 4'!L71</f>
        <v>13209517.4</v>
      </c>
      <c r="K37" s="81">
        <f>'приложение 4'!M71</f>
        <v>13209517.4</v>
      </c>
      <c r="L37" s="81">
        <f>'приложение 4'!N71</f>
        <v>103191604.00000001</v>
      </c>
      <c r="M37" s="82"/>
    </row>
    <row r="38" spans="1:13" ht="24" customHeight="1" x14ac:dyDescent="0.25">
      <c r="A38" s="258"/>
      <c r="B38" s="260"/>
      <c r="C38" s="50" t="s">
        <v>722</v>
      </c>
      <c r="D38" s="51">
        <v>11544667.300000001</v>
      </c>
      <c r="E38" s="51">
        <v>12389832.300000001</v>
      </c>
      <c r="F38" s="51">
        <v>13209517.4</v>
      </c>
      <c r="G38" s="51">
        <f>F38</f>
        <v>13209517.4</v>
      </c>
      <c r="H38" s="51">
        <f>G38</f>
        <v>13209517.4</v>
      </c>
      <c r="I38" s="51">
        <f>H38</f>
        <v>13209517.4</v>
      </c>
      <c r="J38" s="51">
        <f t="shared" ref="J38:K38" si="19">I38</f>
        <v>13209517.4</v>
      </c>
      <c r="K38" s="51">
        <f t="shared" si="19"/>
        <v>13209517.4</v>
      </c>
      <c r="L38" s="51">
        <f>D38+E38+F38+G38+H38+I38+J38+K38</f>
        <v>103191604.00000001</v>
      </c>
      <c r="M38" s="78"/>
    </row>
    <row r="39" spans="1:13" ht="26.25" customHeight="1" x14ac:dyDescent="0.25">
      <c r="A39" s="258">
        <v>13</v>
      </c>
      <c r="B39" s="260" t="s">
        <v>235</v>
      </c>
      <c r="C39" s="94" t="s">
        <v>601</v>
      </c>
      <c r="D39" s="95">
        <f>'приложение 4'!F74</f>
        <v>1905848.1</v>
      </c>
      <c r="E39" s="81">
        <f>'приложение 4'!G74</f>
        <v>1863542.9000000004</v>
      </c>
      <c r="F39" s="81">
        <f>'приложение 4'!H74</f>
        <v>1942159.0000000005</v>
      </c>
      <c r="G39" s="81">
        <f>'приложение 4'!I74</f>
        <v>1942159.0000000005</v>
      </c>
      <c r="H39" s="81">
        <f>'приложение 4'!J74</f>
        <v>1942159.0000000005</v>
      </c>
      <c r="I39" s="81">
        <f>'приложение 4'!K74</f>
        <v>1942159.0000000005</v>
      </c>
      <c r="J39" s="81">
        <f>'приложение 4'!L74</f>
        <v>1942159.0000000005</v>
      </c>
      <c r="K39" s="81">
        <f>'приложение 4'!M74</f>
        <v>1942159.0000000005</v>
      </c>
      <c r="L39" s="81">
        <f>'приложение 4'!N74</f>
        <v>15422344.999999998</v>
      </c>
      <c r="M39" s="82"/>
    </row>
    <row r="40" spans="1:13" ht="26.25" customHeight="1" x14ac:dyDescent="0.25">
      <c r="A40" s="258"/>
      <c r="B40" s="260"/>
      <c r="C40" s="50" t="s">
        <v>721</v>
      </c>
      <c r="D40" s="51">
        <v>1113553.1000000001</v>
      </c>
      <c r="E40" s="51">
        <v>1134800.2</v>
      </c>
      <c r="F40" s="51">
        <v>1163491.5</v>
      </c>
      <c r="G40" s="51">
        <f t="shared" ref="G40:K41" si="20">F40</f>
        <v>1163491.5</v>
      </c>
      <c r="H40" s="51">
        <f t="shared" si="20"/>
        <v>1163491.5</v>
      </c>
      <c r="I40" s="51">
        <f t="shared" si="20"/>
        <v>1163491.5</v>
      </c>
      <c r="J40" s="51">
        <f t="shared" si="20"/>
        <v>1163491.5</v>
      </c>
      <c r="K40" s="51">
        <f t="shared" si="20"/>
        <v>1163491.5</v>
      </c>
      <c r="L40" s="51">
        <f t="shared" ref="L40:L41" si="21">D40+E40+F40+G40+H40+I40+J40+K40</f>
        <v>9229302.3000000007</v>
      </c>
      <c r="M40" s="78"/>
    </row>
    <row r="41" spans="1:13" ht="26.25" customHeight="1" x14ac:dyDescent="0.25">
      <c r="A41" s="258"/>
      <c r="B41" s="260"/>
      <c r="C41" s="50" t="s">
        <v>722</v>
      </c>
      <c r="D41" s="51">
        <v>792295</v>
      </c>
      <c r="E41" s="51">
        <v>728742.70000000007</v>
      </c>
      <c r="F41" s="51">
        <v>778667.50000000012</v>
      </c>
      <c r="G41" s="51">
        <f t="shared" si="20"/>
        <v>778667.50000000012</v>
      </c>
      <c r="H41" s="51">
        <f t="shared" si="20"/>
        <v>778667.50000000012</v>
      </c>
      <c r="I41" s="51">
        <f t="shared" si="20"/>
        <v>778667.50000000012</v>
      </c>
      <c r="J41" s="51">
        <f t="shared" si="20"/>
        <v>778667.50000000012</v>
      </c>
      <c r="K41" s="51">
        <f t="shared" si="20"/>
        <v>778667.50000000012</v>
      </c>
      <c r="L41" s="51">
        <f t="shared" si="21"/>
        <v>6193042.7000000002</v>
      </c>
      <c r="M41" s="78"/>
    </row>
    <row r="42" spans="1:13" ht="31.5" customHeight="1" x14ac:dyDescent="0.25">
      <c r="A42" s="258">
        <v>14</v>
      </c>
      <c r="B42" s="259" t="s">
        <v>241</v>
      </c>
      <c r="C42" s="94" t="s">
        <v>601</v>
      </c>
      <c r="D42" s="95">
        <f>'приложение 4'!F87</f>
        <v>1571990.3</v>
      </c>
      <c r="E42" s="81">
        <f>'приложение 4'!G87</f>
        <v>1468493.3</v>
      </c>
      <c r="F42" s="81">
        <f>'приложение 4'!H87</f>
        <v>1468493.3000000003</v>
      </c>
      <c r="G42" s="81">
        <f>'приложение 4'!I87</f>
        <v>1468493.3000000003</v>
      </c>
      <c r="H42" s="81">
        <f>'приложение 4'!J87</f>
        <v>1468493.3000000003</v>
      </c>
      <c r="I42" s="81">
        <f>'приложение 4'!K87</f>
        <v>1468493.3000000003</v>
      </c>
      <c r="J42" s="81">
        <f>'приложение 4'!L87</f>
        <v>1468493.3000000003</v>
      </c>
      <c r="K42" s="81">
        <f>'приложение 4'!M87</f>
        <v>1468493.3000000003</v>
      </c>
      <c r="L42" s="81">
        <f>'приложение 4'!N87</f>
        <v>11851443.400000002</v>
      </c>
      <c r="M42" s="82"/>
    </row>
    <row r="43" spans="1:13" ht="31.5" customHeight="1" x14ac:dyDescent="0.25">
      <c r="A43" s="258"/>
      <c r="B43" s="259"/>
      <c r="C43" s="50" t="s">
        <v>722</v>
      </c>
      <c r="D43" s="83">
        <f>1572053.3-63</f>
        <v>1571990.3</v>
      </c>
      <c r="E43" s="83">
        <f>1468493.3</f>
        <v>1468493.3</v>
      </c>
      <c r="F43" s="83">
        <v>1468493.3000000003</v>
      </c>
      <c r="G43" s="83">
        <f>F43</f>
        <v>1468493.3000000003</v>
      </c>
      <c r="H43" s="51">
        <f>G43</f>
        <v>1468493.3000000003</v>
      </c>
      <c r="I43" s="51">
        <f>H43</f>
        <v>1468493.3000000003</v>
      </c>
      <c r="J43" s="51">
        <f t="shared" ref="J43:K43" si="22">I43</f>
        <v>1468493.3000000003</v>
      </c>
      <c r="K43" s="51">
        <f t="shared" si="22"/>
        <v>1468493.3000000003</v>
      </c>
      <c r="L43" s="83">
        <f>D43+E43+F43+G43+H43+I43+J43+K43</f>
        <v>11851443.400000004</v>
      </c>
      <c r="M43" s="78"/>
    </row>
    <row r="44" spans="1:13" ht="18.75" customHeight="1" x14ac:dyDescent="0.25">
      <c r="A44" s="258">
        <v>15</v>
      </c>
      <c r="B44" s="259" t="s">
        <v>723</v>
      </c>
      <c r="C44" s="94" t="s">
        <v>601</v>
      </c>
      <c r="D44" s="95">
        <f>'приложение 4'!F93</f>
        <v>15369158</v>
      </c>
      <c r="E44" s="81">
        <f>'приложение 4'!G93</f>
        <v>14835276.300000001</v>
      </c>
      <c r="F44" s="81">
        <f>'приложение 4'!H93</f>
        <v>15606884.200000001</v>
      </c>
      <c r="G44" s="81">
        <f>'приложение 4'!I93</f>
        <v>16604728.1</v>
      </c>
      <c r="H44" s="81">
        <f>'приложение 4'!J93</f>
        <v>16604728.1</v>
      </c>
      <c r="I44" s="81">
        <f>'приложение 4'!K93</f>
        <v>16604728.1</v>
      </c>
      <c r="J44" s="81">
        <f>'приложение 4'!L93</f>
        <v>16604728.1</v>
      </c>
      <c r="K44" s="81">
        <f>'приложение 4'!M93</f>
        <v>16604728.1</v>
      </c>
      <c r="L44" s="81">
        <f>'приложение 4'!N93</f>
        <v>128834959.00000001</v>
      </c>
      <c r="M44" s="82"/>
    </row>
    <row r="45" spans="1:13" ht="18.75" customHeight="1" x14ac:dyDescent="0.25">
      <c r="A45" s="258"/>
      <c r="B45" s="259"/>
      <c r="C45" s="50" t="s">
        <v>721</v>
      </c>
      <c r="D45" s="51">
        <v>79916.3</v>
      </c>
      <c r="E45" s="51">
        <v>62212</v>
      </c>
      <c r="F45" s="51">
        <v>63102</v>
      </c>
      <c r="G45" s="51">
        <f t="shared" ref="G45:K46" si="23">F45</f>
        <v>63102</v>
      </c>
      <c r="H45" s="51">
        <f t="shared" si="23"/>
        <v>63102</v>
      </c>
      <c r="I45" s="51">
        <f t="shared" si="23"/>
        <v>63102</v>
      </c>
      <c r="J45" s="51">
        <f t="shared" si="23"/>
        <v>63102</v>
      </c>
      <c r="K45" s="51">
        <f t="shared" si="23"/>
        <v>63102</v>
      </c>
      <c r="L45" s="51">
        <f t="shared" ref="L45:L47" si="24">D45+E45+F45+G45+H45+I45+J45+K45</f>
        <v>520740.3</v>
      </c>
      <c r="M45" s="78"/>
    </row>
    <row r="46" spans="1:13" ht="18.75" customHeight="1" x14ac:dyDescent="0.25">
      <c r="A46" s="258"/>
      <c r="B46" s="259"/>
      <c r="C46" s="50" t="s">
        <v>722</v>
      </c>
      <c r="D46" s="51">
        <v>2318284.5</v>
      </c>
      <c r="E46" s="51">
        <v>805452.79999999993</v>
      </c>
      <c r="F46" s="51">
        <v>602928.89999999991</v>
      </c>
      <c r="G46" s="51">
        <f t="shared" si="23"/>
        <v>602928.89999999991</v>
      </c>
      <c r="H46" s="51">
        <f t="shared" si="23"/>
        <v>602928.89999999991</v>
      </c>
      <c r="I46" s="51">
        <f t="shared" si="23"/>
        <v>602928.89999999991</v>
      </c>
      <c r="J46" s="51">
        <f t="shared" si="23"/>
        <v>602928.89999999991</v>
      </c>
      <c r="K46" s="51">
        <f t="shared" si="23"/>
        <v>602928.89999999991</v>
      </c>
      <c r="L46" s="51">
        <f t="shared" si="24"/>
        <v>6741310.7000000011</v>
      </c>
      <c r="M46" s="78"/>
    </row>
    <row r="47" spans="1:13" ht="18.75" customHeight="1" x14ac:dyDescent="0.25">
      <c r="A47" s="258"/>
      <c r="B47" s="259"/>
      <c r="C47" s="79" t="s">
        <v>603</v>
      </c>
      <c r="D47" s="51">
        <f>'приложение 4'!F113</f>
        <v>12970957.199999999</v>
      </c>
      <c r="E47" s="51">
        <f>'приложение 4'!G113</f>
        <v>13967611.5</v>
      </c>
      <c r="F47" s="51">
        <f>'приложение 4'!H113</f>
        <v>14940853.300000001</v>
      </c>
      <c r="G47" s="51">
        <f>'приложение 4'!I113</f>
        <v>15938697.199999999</v>
      </c>
      <c r="H47" s="51">
        <f>'приложение 4'!J113</f>
        <v>15938697.199999999</v>
      </c>
      <c r="I47" s="51">
        <f>'приложение 4'!K113</f>
        <v>15938697.199999999</v>
      </c>
      <c r="J47" s="51">
        <f>'приложение 4'!L113</f>
        <v>15938697.199999999</v>
      </c>
      <c r="K47" s="51">
        <f>'приложение 4'!M113</f>
        <v>15938697.199999999</v>
      </c>
      <c r="L47" s="51">
        <f t="shared" si="24"/>
        <v>121572908.00000001</v>
      </c>
      <c r="M47" s="78"/>
    </row>
    <row r="48" spans="1:13" ht="18.75" customHeight="1" x14ac:dyDescent="0.25">
      <c r="A48" s="258">
        <v>16</v>
      </c>
      <c r="B48" s="259" t="s">
        <v>674</v>
      </c>
      <c r="C48" s="94" t="s">
        <v>601</v>
      </c>
      <c r="D48" s="95">
        <f>'приложение 4'!F114</f>
        <v>3311895.1000000006</v>
      </c>
      <c r="E48" s="81">
        <f>'приложение 4'!G114</f>
        <v>3481444.3000000003</v>
      </c>
      <c r="F48" s="81">
        <f>'приложение 4'!H114</f>
        <v>3642560.3000000003</v>
      </c>
      <c r="G48" s="81">
        <f>'приложение 4'!I114</f>
        <v>3805017.8000000003</v>
      </c>
      <c r="H48" s="81">
        <f>'приложение 4'!J114</f>
        <v>3805017.8000000003</v>
      </c>
      <c r="I48" s="81">
        <f>'приложение 4'!K114</f>
        <v>3805017.8000000003</v>
      </c>
      <c r="J48" s="81">
        <f>'приложение 4'!L114</f>
        <v>3805017.8000000003</v>
      </c>
      <c r="K48" s="81">
        <f>'приложение 4'!M114</f>
        <v>3805017.8000000003</v>
      </c>
      <c r="L48" s="81">
        <f>'приложение 4'!N114</f>
        <v>29460988.699999996</v>
      </c>
      <c r="M48" s="82"/>
    </row>
    <row r="49" spans="1:13" ht="18.75" customHeight="1" x14ac:dyDescent="0.25">
      <c r="A49" s="258"/>
      <c r="B49" s="259"/>
      <c r="C49" s="50" t="s">
        <v>721</v>
      </c>
      <c r="D49" s="51">
        <v>150938.1</v>
      </c>
      <c r="E49" s="51">
        <v>151041.90000000002</v>
      </c>
      <c r="F49" s="51">
        <v>153705.90000000002</v>
      </c>
      <c r="G49" s="51">
        <f t="shared" ref="G49:K50" si="25">F49</f>
        <v>153705.90000000002</v>
      </c>
      <c r="H49" s="51">
        <f t="shared" si="25"/>
        <v>153705.90000000002</v>
      </c>
      <c r="I49" s="51">
        <f t="shared" si="25"/>
        <v>153705.90000000002</v>
      </c>
      <c r="J49" s="51">
        <f t="shared" si="25"/>
        <v>153705.90000000002</v>
      </c>
      <c r="K49" s="51">
        <f t="shared" si="25"/>
        <v>153705.90000000002</v>
      </c>
      <c r="L49" s="51">
        <f t="shared" ref="L49:L54" si="26">D49+E49+F49+G49+H49+I49+J49+K49</f>
        <v>1224215.3999999999</v>
      </c>
      <c r="M49" s="78"/>
    </row>
    <row r="50" spans="1:13" ht="18.75" customHeight="1" x14ac:dyDescent="0.25">
      <c r="A50" s="258"/>
      <c r="B50" s="259"/>
      <c r="C50" s="50" t="s">
        <v>722</v>
      </c>
      <c r="D50" s="51">
        <v>1054867.8</v>
      </c>
      <c r="E50" s="51">
        <v>1056356.2000000002</v>
      </c>
      <c r="F50" s="51">
        <v>1056356.2000000002</v>
      </c>
      <c r="G50" s="51">
        <f t="shared" si="25"/>
        <v>1056356.2000000002</v>
      </c>
      <c r="H50" s="51">
        <f t="shared" si="25"/>
        <v>1056356.2000000002</v>
      </c>
      <c r="I50" s="51">
        <f t="shared" si="25"/>
        <v>1056356.2000000002</v>
      </c>
      <c r="J50" s="51">
        <f t="shared" si="25"/>
        <v>1056356.2000000002</v>
      </c>
      <c r="K50" s="51">
        <f t="shared" si="25"/>
        <v>1056356.2000000002</v>
      </c>
      <c r="L50" s="51">
        <f t="shared" si="26"/>
        <v>8449361.2000000011</v>
      </c>
      <c r="M50" s="78"/>
    </row>
    <row r="51" spans="1:13" ht="18.75" customHeight="1" x14ac:dyDescent="0.25">
      <c r="A51" s="258"/>
      <c r="B51" s="259"/>
      <c r="C51" s="79" t="s">
        <v>603</v>
      </c>
      <c r="D51" s="51">
        <f>'приложение 4'!F124</f>
        <v>2106089.2000000002</v>
      </c>
      <c r="E51" s="51">
        <f>'приложение 4'!G124</f>
        <v>2274046.2000000002</v>
      </c>
      <c r="F51" s="51">
        <f>'приложение 4'!H124</f>
        <v>2432498.2000000002</v>
      </c>
      <c r="G51" s="51">
        <f>'приложение 4'!I124</f>
        <v>2594955.7000000002</v>
      </c>
      <c r="H51" s="51">
        <f>'приложение 4'!J124</f>
        <v>2594955.7000000002</v>
      </c>
      <c r="I51" s="51">
        <f>'приложение 4'!K124</f>
        <v>2594955.7000000002</v>
      </c>
      <c r="J51" s="51">
        <f>'приложение 4'!L124</f>
        <v>2594955.7000000002</v>
      </c>
      <c r="K51" s="51">
        <f>'приложение 4'!M124</f>
        <v>2594955.7000000002</v>
      </c>
      <c r="L51" s="51">
        <f t="shared" si="26"/>
        <v>19787412.099999998</v>
      </c>
      <c r="M51" s="78"/>
    </row>
    <row r="52" spans="1:13" ht="18.75" customHeight="1" x14ac:dyDescent="0.25">
      <c r="A52" s="261">
        <v>17</v>
      </c>
      <c r="B52" s="264" t="s">
        <v>2234</v>
      </c>
      <c r="C52" s="94" t="s">
        <v>601</v>
      </c>
      <c r="D52" s="95">
        <f>'приложение 4'!F125</f>
        <v>26558.300000000003</v>
      </c>
      <c r="E52" s="81">
        <f>'приложение 4'!G125</f>
        <v>0</v>
      </c>
      <c r="F52" s="81">
        <f>'приложение 4'!H125</f>
        <v>0</v>
      </c>
      <c r="G52" s="81">
        <f>'приложение 4'!I125</f>
        <v>0</v>
      </c>
      <c r="H52" s="81">
        <f>'приложение 4'!J125</f>
        <v>0</v>
      </c>
      <c r="I52" s="81">
        <f>'приложение 4'!K125</f>
        <v>0</v>
      </c>
      <c r="J52" s="81">
        <f>'приложение 4'!L125</f>
        <v>0</v>
      </c>
      <c r="K52" s="81">
        <f>'приложение 4'!M125</f>
        <v>0</v>
      </c>
      <c r="L52" s="81">
        <f>'приложение 4'!N125</f>
        <v>26558.300000000003</v>
      </c>
      <c r="M52" s="76"/>
    </row>
    <row r="53" spans="1:13" ht="18.75" customHeight="1" x14ac:dyDescent="0.25">
      <c r="A53" s="262"/>
      <c r="B53" s="265"/>
      <c r="C53" s="50" t="s">
        <v>721</v>
      </c>
      <c r="D53" s="51">
        <v>19918.7</v>
      </c>
      <c r="E53" s="51">
        <v>0</v>
      </c>
      <c r="F53" s="51">
        <v>0</v>
      </c>
      <c r="G53" s="51">
        <f t="shared" ref="G53:K54" si="27">F53</f>
        <v>0</v>
      </c>
      <c r="H53" s="51">
        <f t="shared" si="27"/>
        <v>0</v>
      </c>
      <c r="I53" s="51">
        <f t="shared" si="27"/>
        <v>0</v>
      </c>
      <c r="J53" s="51">
        <f t="shared" si="27"/>
        <v>0</v>
      </c>
      <c r="K53" s="51">
        <f t="shared" si="27"/>
        <v>0</v>
      </c>
      <c r="L53" s="51">
        <f t="shared" si="26"/>
        <v>19918.7</v>
      </c>
      <c r="M53" s="78"/>
    </row>
    <row r="54" spans="1:13" ht="29.25" customHeight="1" x14ac:dyDescent="0.25">
      <c r="A54" s="263"/>
      <c r="B54" s="266"/>
      <c r="C54" s="50" t="s">
        <v>722</v>
      </c>
      <c r="D54" s="51">
        <v>6639.6</v>
      </c>
      <c r="E54" s="51">
        <v>0</v>
      </c>
      <c r="F54" s="51">
        <v>0</v>
      </c>
      <c r="G54" s="51">
        <f t="shared" si="27"/>
        <v>0</v>
      </c>
      <c r="H54" s="51">
        <f t="shared" si="27"/>
        <v>0</v>
      </c>
      <c r="I54" s="51">
        <f t="shared" si="27"/>
        <v>0</v>
      </c>
      <c r="J54" s="51">
        <f t="shared" si="27"/>
        <v>0</v>
      </c>
      <c r="K54" s="51">
        <f t="shared" si="27"/>
        <v>0</v>
      </c>
      <c r="L54" s="51">
        <f t="shared" si="26"/>
        <v>6639.6</v>
      </c>
      <c r="M54" s="78"/>
    </row>
    <row r="55" spans="1:13" ht="30" customHeight="1" x14ac:dyDescent="0.25">
      <c r="A55" s="258">
        <v>18</v>
      </c>
      <c r="B55" s="260" t="s">
        <v>287</v>
      </c>
      <c r="C55" s="94" t="s">
        <v>601</v>
      </c>
      <c r="D55" s="95">
        <f>'приложение 4'!F128</f>
        <v>921942.9</v>
      </c>
      <c r="E55" s="81">
        <f>'приложение 4'!G128</f>
        <v>999845.6</v>
      </c>
      <c r="F55" s="81">
        <f>'приложение 4'!H128</f>
        <v>1069513.3</v>
      </c>
      <c r="G55" s="81">
        <f>'приложение 4'!I128</f>
        <v>1140942.1000000001</v>
      </c>
      <c r="H55" s="81">
        <f>'приложение 4'!J128</f>
        <v>1140942.1000000001</v>
      </c>
      <c r="I55" s="81">
        <f>'приложение 4'!K128</f>
        <v>1140942.1000000001</v>
      </c>
      <c r="J55" s="81">
        <f>'приложение 4'!L128</f>
        <v>1140942.1000000001</v>
      </c>
      <c r="K55" s="81">
        <f>'приложение 4'!M128</f>
        <v>1140942.1000000001</v>
      </c>
      <c r="L55" s="81">
        <f>'приложение 4'!N128</f>
        <v>8696012.2999999989</v>
      </c>
      <c r="M55" s="84"/>
    </row>
    <row r="56" spans="1:13" ht="39" customHeight="1" x14ac:dyDescent="0.25">
      <c r="A56" s="258"/>
      <c r="B56" s="260"/>
      <c r="C56" s="56" t="s">
        <v>603</v>
      </c>
      <c r="D56" s="51">
        <f>'приложение 4'!F129</f>
        <v>921942.9</v>
      </c>
      <c r="E56" s="51">
        <f>'приложение 4'!G129</f>
        <v>999845.6</v>
      </c>
      <c r="F56" s="51">
        <f>'приложение 4'!H129</f>
        <v>1069513.3</v>
      </c>
      <c r="G56" s="51">
        <f>'приложение 4'!I129</f>
        <v>1140942.1000000001</v>
      </c>
      <c r="H56" s="51">
        <f>'приложение 4'!J129</f>
        <v>1140942.1000000001</v>
      </c>
      <c r="I56" s="51">
        <f>'приложение 4'!K129</f>
        <v>1140942.1000000001</v>
      </c>
      <c r="J56" s="51">
        <f>'приложение 4'!L129</f>
        <v>1140942.1000000001</v>
      </c>
      <c r="K56" s="51">
        <f>'приложение 4'!M129</f>
        <v>1140942.1000000001</v>
      </c>
      <c r="L56" s="51">
        <f>D56+E56+F56+G56+H56+I56+J56+K56</f>
        <v>8696012.2999999989</v>
      </c>
      <c r="M56" s="78"/>
    </row>
    <row r="57" spans="1:13" ht="18.75" customHeight="1" x14ac:dyDescent="0.25">
      <c r="A57" s="258">
        <v>19</v>
      </c>
      <c r="B57" s="259" t="s">
        <v>683</v>
      </c>
      <c r="C57" s="94" t="s">
        <v>601</v>
      </c>
      <c r="D57" s="95">
        <f>'приложение 4'!F130</f>
        <v>4415381.5</v>
      </c>
      <c r="E57" s="81">
        <f>'приложение 4'!G130</f>
        <v>2678788.4</v>
      </c>
      <c r="F57" s="81">
        <f>'приложение 4'!H130</f>
        <v>2772858.5999999996</v>
      </c>
      <c r="G57" s="81">
        <f>'приложение 4'!I130</f>
        <v>2927755.8</v>
      </c>
      <c r="H57" s="81">
        <f>'приложение 4'!J130</f>
        <v>2927755.8</v>
      </c>
      <c r="I57" s="81">
        <f>'приложение 4'!K130</f>
        <v>2927755.8</v>
      </c>
      <c r="J57" s="81">
        <f>'приложение 4'!L130</f>
        <v>2927755.8</v>
      </c>
      <c r="K57" s="81">
        <f>'приложение 4'!M130</f>
        <v>2927755.8</v>
      </c>
      <c r="L57" s="81">
        <f>'приложение 4'!N130</f>
        <v>24505807.5</v>
      </c>
      <c r="M57" s="84"/>
    </row>
    <row r="58" spans="1:13" ht="18.75" customHeight="1" x14ac:dyDescent="0.25">
      <c r="A58" s="258"/>
      <c r="B58" s="259"/>
      <c r="C58" s="50" t="s">
        <v>721</v>
      </c>
      <c r="D58" s="51">
        <f>35390.9+16714.5</f>
        <v>52105.4</v>
      </c>
      <c r="E58" s="51">
        <f>35237.8</f>
        <v>35237.800000000003</v>
      </c>
      <c r="F58" s="51">
        <v>35622.400000000001</v>
      </c>
      <c r="G58" s="51">
        <f t="shared" ref="G58:K59" si="28">F58</f>
        <v>35622.400000000001</v>
      </c>
      <c r="H58" s="51">
        <f t="shared" si="28"/>
        <v>35622.400000000001</v>
      </c>
      <c r="I58" s="51">
        <f t="shared" si="28"/>
        <v>35622.400000000001</v>
      </c>
      <c r="J58" s="51">
        <f t="shared" si="28"/>
        <v>35622.400000000001</v>
      </c>
      <c r="K58" s="51">
        <f t="shared" si="28"/>
        <v>35622.400000000001</v>
      </c>
      <c r="L58" s="51">
        <f t="shared" ref="L58:L60" si="29">D58+E58+F58+G58+H58+I58+J58+K58</f>
        <v>301077.60000000003</v>
      </c>
      <c r="M58" s="78"/>
    </row>
    <row r="59" spans="1:13" ht="18.75" customHeight="1" x14ac:dyDescent="0.25">
      <c r="A59" s="258"/>
      <c r="B59" s="259"/>
      <c r="C59" s="50" t="s">
        <v>722</v>
      </c>
      <c r="D59" s="51">
        <v>2363992.7000000002</v>
      </c>
      <c r="E59" s="51">
        <f>475331</f>
        <v>475331</v>
      </c>
      <c r="F59" s="51">
        <f>417938.3</f>
        <v>417938.3</v>
      </c>
      <c r="G59" s="51">
        <f t="shared" si="28"/>
        <v>417938.3</v>
      </c>
      <c r="H59" s="51">
        <f t="shared" si="28"/>
        <v>417938.3</v>
      </c>
      <c r="I59" s="51">
        <f t="shared" si="28"/>
        <v>417938.3</v>
      </c>
      <c r="J59" s="51">
        <f t="shared" si="28"/>
        <v>417938.3</v>
      </c>
      <c r="K59" s="51">
        <f t="shared" si="28"/>
        <v>417938.3</v>
      </c>
      <c r="L59" s="51">
        <f t="shared" si="29"/>
        <v>5346953.4999999991</v>
      </c>
      <c r="M59" s="78"/>
    </row>
    <row r="60" spans="1:13" ht="18.75" customHeight="1" x14ac:dyDescent="0.25">
      <c r="A60" s="258"/>
      <c r="B60" s="259"/>
      <c r="C60" s="79" t="s">
        <v>603</v>
      </c>
      <c r="D60" s="51">
        <f>'приложение 4'!F145</f>
        <v>1999283.4</v>
      </c>
      <c r="E60" s="51">
        <f>'приложение 4'!G145</f>
        <v>2168219.6</v>
      </c>
      <c r="F60" s="51">
        <f>'приложение 4'!H145</f>
        <v>2319297.9</v>
      </c>
      <c r="G60" s="51">
        <f>'приложение 4'!I145</f>
        <v>2474195.1</v>
      </c>
      <c r="H60" s="51">
        <f>'приложение 4'!J145</f>
        <v>2474195.1</v>
      </c>
      <c r="I60" s="51">
        <f>'приложение 4'!K145</f>
        <v>2474195.1</v>
      </c>
      <c r="J60" s="51">
        <f>'приложение 4'!L145</f>
        <v>2474195.1</v>
      </c>
      <c r="K60" s="51">
        <f>'приложение 4'!M145</f>
        <v>2474195.1</v>
      </c>
      <c r="L60" s="51">
        <f t="shared" si="29"/>
        <v>18857776.399999999</v>
      </c>
      <c r="M60" s="78"/>
    </row>
    <row r="61" spans="1:13" ht="30" customHeight="1" x14ac:dyDescent="0.25">
      <c r="A61" s="258">
        <v>20</v>
      </c>
      <c r="B61" s="260" t="s">
        <v>694</v>
      </c>
      <c r="C61" s="94" t="s">
        <v>601</v>
      </c>
      <c r="D61" s="95">
        <f>'приложение 4'!F146</f>
        <v>51500</v>
      </c>
      <c r="E61" s="81">
        <f>'приложение 4'!G146</f>
        <v>51500</v>
      </c>
      <c r="F61" s="81">
        <f>'приложение 4'!H146</f>
        <v>51500</v>
      </c>
      <c r="G61" s="81">
        <f>'приложение 4'!I146</f>
        <v>51500</v>
      </c>
      <c r="H61" s="81">
        <f>'приложение 4'!J146</f>
        <v>51500</v>
      </c>
      <c r="I61" s="81">
        <f>'приложение 4'!K146</f>
        <v>51500</v>
      </c>
      <c r="J61" s="81">
        <f>'приложение 4'!L146</f>
        <v>51500</v>
      </c>
      <c r="K61" s="81">
        <f>'приложение 4'!M146</f>
        <v>51500</v>
      </c>
      <c r="L61" s="81">
        <f>'приложение 4'!N146</f>
        <v>412000</v>
      </c>
      <c r="M61" s="84"/>
    </row>
    <row r="62" spans="1:13" ht="30" customHeight="1" x14ac:dyDescent="0.25">
      <c r="A62" s="258"/>
      <c r="B62" s="260"/>
      <c r="C62" s="50" t="s">
        <v>722</v>
      </c>
      <c r="D62" s="51">
        <v>51500</v>
      </c>
      <c r="E62" s="51">
        <v>51500</v>
      </c>
      <c r="F62" s="51">
        <v>51500</v>
      </c>
      <c r="G62" s="51">
        <f>F62</f>
        <v>51500</v>
      </c>
      <c r="H62" s="51">
        <f>G62</f>
        <v>51500</v>
      </c>
      <c r="I62" s="51">
        <f>H62</f>
        <v>51500</v>
      </c>
      <c r="J62" s="51">
        <f t="shared" ref="J62:K62" si="30">I62</f>
        <v>51500</v>
      </c>
      <c r="K62" s="51">
        <f t="shared" si="30"/>
        <v>51500</v>
      </c>
      <c r="L62" s="51">
        <f>D62+E62+F62+G62+H62+I62+J62+K62</f>
        <v>412000</v>
      </c>
      <c r="M62" s="78"/>
    </row>
    <row r="63" spans="1:13" ht="18.75" customHeight="1" x14ac:dyDescent="0.25">
      <c r="A63" s="258">
        <v>21</v>
      </c>
      <c r="B63" s="259" t="s">
        <v>697</v>
      </c>
      <c r="C63" s="94" t="s">
        <v>601</v>
      </c>
      <c r="D63" s="95">
        <f>'приложение 4'!F150</f>
        <v>853746.29999999993</v>
      </c>
      <c r="E63" s="81">
        <f>'приложение 4'!G150</f>
        <v>849266</v>
      </c>
      <c r="F63" s="81">
        <f>'приложение 4'!H150</f>
        <v>902163.3</v>
      </c>
      <c r="G63" s="81">
        <f>'приложение 4'!I150</f>
        <v>956395.4</v>
      </c>
      <c r="H63" s="81">
        <f>'приложение 4'!J150</f>
        <v>956395.4</v>
      </c>
      <c r="I63" s="81">
        <f>'приложение 4'!K150</f>
        <v>956395.4</v>
      </c>
      <c r="J63" s="81">
        <f>'приложение 4'!L150</f>
        <v>956395.4</v>
      </c>
      <c r="K63" s="81">
        <f>'приложение 4'!M150</f>
        <v>956395.4</v>
      </c>
      <c r="L63" s="81">
        <f>'приложение 4'!N150</f>
        <v>7387152.5999999996</v>
      </c>
      <c r="M63" s="84"/>
    </row>
    <row r="64" spans="1:13" ht="18.75" customHeight="1" x14ac:dyDescent="0.25">
      <c r="A64" s="258"/>
      <c r="B64" s="259"/>
      <c r="C64" s="50" t="s">
        <v>721</v>
      </c>
      <c r="D64" s="51">
        <v>69858.600000000006</v>
      </c>
      <c r="E64" s="51">
        <v>73911.8</v>
      </c>
      <c r="F64" s="51">
        <v>74815.199999999997</v>
      </c>
      <c r="G64" s="51">
        <f t="shared" ref="G64:K65" si="31">F64</f>
        <v>74815.199999999997</v>
      </c>
      <c r="H64" s="51">
        <f t="shared" si="31"/>
        <v>74815.199999999997</v>
      </c>
      <c r="I64" s="51">
        <f t="shared" si="31"/>
        <v>74815.199999999997</v>
      </c>
      <c r="J64" s="51">
        <f t="shared" si="31"/>
        <v>74815.199999999997</v>
      </c>
      <c r="K64" s="51">
        <f t="shared" si="31"/>
        <v>74815.199999999997</v>
      </c>
      <c r="L64" s="51">
        <f t="shared" ref="L64:L66" si="32">D64+E64+F64+G64+H64+I64+J64+K64</f>
        <v>592661.60000000009</v>
      </c>
      <c r="M64" s="78"/>
    </row>
    <row r="65" spans="1:13" ht="18.75" customHeight="1" x14ac:dyDescent="0.25">
      <c r="A65" s="258"/>
      <c r="B65" s="259"/>
      <c r="C65" s="50" t="s">
        <v>722</v>
      </c>
      <c r="D65" s="51">
        <v>15335</v>
      </c>
      <c r="E65" s="51">
        <v>16224.7</v>
      </c>
      <c r="F65" s="51">
        <v>15323.6</v>
      </c>
      <c r="G65" s="51">
        <f t="shared" si="31"/>
        <v>15323.6</v>
      </c>
      <c r="H65" s="51">
        <f t="shared" si="31"/>
        <v>15323.6</v>
      </c>
      <c r="I65" s="51">
        <f t="shared" si="31"/>
        <v>15323.6</v>
      </c>
      <c r="J65" s="51">
        <f t="shared" si="31"/>
        <v>15323.6</v>
      </c>
      <c r="K65" s="51">
        <f t="shared" si="31"/>
        <v>15323.6</v>
      </c>
      <c r="L65" s="51">
        <f t="shared" si="32"/>
        <v>123501.30000000002</v>
      </c>
      <c r="M65" s="78"/>
    </row>
    <row r="66" spans="1:13" ht="18.75" customHeight="1" x14ac:dyDescent="0.25">
      <c r="A66" s="258"/>
      <c r="B66" s="259"/>
      <c r="C66" s="79" t="s">
        <v>603</v>
      </c>
      <c r="D66" s="51">
        <f>'приложение 4'!F153</f>
        <v>768552.7</v>
      </c>
      <c r="E66" s="51">
        <f>'приложение 4'!G153</f>
        <v>759129.5</v>
      </c>
      <c r="F66" s="51">
        <f>'приложение 4'!H153</f>
        <v>812024.5</v>
      </c>
      <c r="G66" s="51">
        <f>'приложение 4'!I153</f>
        <v>866256.6</v>
      </c>
      <c r="H66" s="51">
        <f>'приложение 4'!J153</f>
        <v>866256.6</v>
      </c>
      <c r="I66" s="51">
        <f>'приложение 4'!K153</f>
        <v>866256.6</v>
      </c>
      <c r="J66" s="51">
        <f>'приложение 4'!L153</f>
        <v>866256.6</v>
      </c>
      <c r="K66" s="51">
        <f>'приложение 4'!M153</f>
        <v>866256.6</v>
      </c>
      <c r="L66" s="51">
        <f t="shared" si="32"/>
        <v>6670989.6999999993</v>
      </c>
      <c r="M66" s="78"/>
    </row>
    <row r="67" spans="1:13" ht="18.75" customHeight="1" x14ac:dyDescent="0.25">
      <c r="A67" s="258">
        <v>22</v>
      </c>
      <c r="B67" s="259" t="s">
        <v>311</v>
      </c>
      <c r="C67" s="94" t="s">
        <v>601</v>
      </c>
      <c r="D67" s="95">
        <f>'приложение 4'!F154</f>
        <v>94382.5</v>
      </c>
      <c r="E67" s="81">
        <f>'приложение 4'!G154</f>
        <v>94510.5</v>
      </c>
      <c r="F67" s="81">
        <f>'приложение 4'!H154</f>
        <v>94510.5</v>
      </c>
      <c r="G67" s="81">
        <f>'приложение 4'!I154</f>
        <v>94510.5</v>
      </c>
      <c r="H67" s="81">
        <f>'приложение 4'!J154</f>
        <v>94510.5</v>
      </c>
      <c r="I67" s="81">
        <f>'приложение 4'!K154</f>
        <v>94510.5</v>
      </c>
      <c r="J67" s="81">
        <f>'приложение 4'!L154</f>
        <v>94510.5</v>
      </c>
      <c r="K67" s="81">
        <f>'приложение 4'!M154</f>
        <v>94510.5</v>
      </c>
      <c r="L67" s="81">
        <f>'приложение 4'!N154</f>
        <v>755956</v>
      </c>
      <c r="M67" s="84"/>
    </row>
    <row r="68" spans="1:13" ht="30.75" customHeight="1" x14ac:dyDescent="0.25">
      <c r="A68" s="258"/>
      <c r="B68" s="259"/>
      <c r="C68" s="50" t="s">
        <v>722</v>
      </c>
      <c r="D68" s="51">
        <v>94382.5</v>
      </c>
      <c r="E68" s="51">
        <v>94510.5</v>
      </c>
      <c r="F68" s="51">
        <v>94510.5</v>
      </c>
      <c r="G68" s="51">
        <f>F68</f>
        <v>94510.5</v>
      </c>
      <c r="H68" s="51">
        <f>G68</f>
        <v>94510.5</v>
      </c>
      <c r="I68" s="51">
        <f>H68</f>
        <v>94510.5</v>
      </c>
      <c r="J68" s="51">
        <f t="shared" ref="J68:K68" si="33">I68</f>
        <v>94510.5</v>
      </c>
      <c r="K68" s="51">
        <f t="shared" si="33"/>
        <v>94510.5</v>
      </c>
      <c r="L68" s="51">
        <f>D68+E68+F68+G68+H68+I68+J68+K68</f>
        <v>755956</v>
      </c>
      <c r="M68" s="78"/>
    </row>
    <row r="69" spans="1:13" ht="18.75" customHeight="1" x14ac:dyDescent="0.25">
      <c r="A69" s="258">
        <v>23</v>
      </c>
      <c r="B69" s="259" t="s">
        <v>334</v>
      </c>
      <c r="C69" s="94" t="s">
        <v>601</v>
      </c>
      <c r="D69" s="95">
        <f>'приложение 4'!F157</f>
        <v>113085.9</v>
      </c>
      <c r="E69" s="81">
        <f>'приложение 4'!G157</f>
        <v>119548.40000000001</v>
      </c>
      <c r="F69" s="81">
        <f>'приложение 4'!H157</f>
        <v>119548.40000000001</v>
      </c>
      <c r="G69" s="81">
        <f>'приложение 4'!I157</f>
        <v>119548.40000000001</v>
      </c>
      <c r="H69" s="81">
        <f>'приложение 4'!J157</f>
        <v>119548.40000000001</v>
      </c>
      <c r="I69" s="81">
        <f>'приложение 4'!K157</f>
        <v>119548.40000000001</v>
      </c>
      <c r="J69" s="81">
        <f>'приложение 4'!L157</f>
        <v>119548.40000000001</v>
      </c>
      <c r="K69" s="81">
        <f>'приложение 4'!M157</f>
        <v>119548.40000000001</v>
      </c>
      <c r="L69" s="81">
        <f>'приложение 4'!N157</f>
        <v>949924.7</v>
      </c>
      <c r="M69" s="84"/>
    </row>
    <row r="70" spans="1:13" ht="18.75" customHeight="1" x14ac:dyDescent="0.25">
      <c r="A70" s="258"/>
      <c r="B70" s="259"/>
      <c r="C70" s="50" t="s">
        <v>721</v>
      </c>
      <c r="D70" s="51">
        <v>42230</v>
      </c>
      <c r="E70" s="51">
        <v>42230</v>
      </c>
      <c r="F70" s="51">
        <v>42745</v>
      </c>
      <c r="G70" s="51">
        <f t="shared" ref="G70:K71" si="34">F70</f>
        <v>42745</v>
      </c>
      <c r="H70" s="51">
        <f t="shared" si="34"/>
        <v>42745</v>
      </c>
      <c r="I70" s="51">
        <f t="shared" si="34"/>
        <v>42745</v>
      </c>
      <c r="J70" s="51">
        <f t="shared" si="34"/>
        <v>42745</v>
      </c>
      <c r="K70" s="51">
        <f t="shared" si="34"/>
        <v>42745</v>
      </c>
      <c r="L70" s="51">
        <f t="shared" ref="L70:L71" si="35">D70+E70+F70+G70+H70+I70+J70+K70</f>
        <v>340930</v>
      </c>
      <c r="M70" s="78"/>
    </row>
    <row r="71" spans="1:13" ht="18.75" customHeight="1" x14ac:dyDescent="0.25">
      <c r="A71" s="258"/>
      <c r="B71" s="259"/>
      <c r="C71" s="50" t="s">
        <v>722</v>
      </c>
      <c r="D71" s="51">
        <v>70855.899999999994</v>
      </c>
      <c r="E71" s="51">
        <v>77318.400000000009</v>
      </c>
      <c r="F71" s="51">
        <v>76803.400000000009</v>
      </c>
      <c r="G71" s="51">
        <f t="shared" si="34"/>
        <v>76803.400000000009</v>
      </c>
      <c r="H71" s="51">
        <f t="shared" si="34"/>
        <v>76803.400000000009</v>
      </c>
      <c r="I71" s="51">
        <f t="shared" si="34"/>
        <v>76803.400000000009</v>
      </c>
      <c r="J71" s="51">
        <f t="shared" si="34"/>
        <v>76803.400000000009</v>
      </c>
      <c r="K71" s="51">
        <f t="shared" si="34"/>
        <v>76803.400000000009</v>
      </c>
      <c r="L71" s="51">
        <f t="shared" si="35"/>
        <v>608994.70000000007</v>
      </c>
      <c r="M71" s="78"/>
    </row>
    <row r="72" spans="1:13" ht="26.25" customHeight="1" x14ac:dyDescent="0.25">
      <c r="A72" s="258">
        <v>24</v>
      </c>
      <c r="B72" s="259" t="s">
        <v>340</v>
      </c>
      <c r="C72" s="94" t="s">
        <v>601</v>
      </c>
      <c r="D72" s="95">
        <f>'приложение 4'!F164</f>
        <v>118229.2</v>
      </c>
      <c r="E72" s="81">
        <f>'приложение 4'!G164</f>
        <v>125323.8</v>
      </c>
      <c r="F72" s="81">
        <f>'приложение 4'!H164</f>
        <v>27000</v>
      </c>
      <c r="G72" s="81">
        <f>'приложение 4'!I164</f>
        <v>27000</v>
      </c>
      <c r="H72" s="81">
        <f>'приложение 4'!J164</f>
        <v>27000</v>
      </c>
      <c r="I72" s="81">
        <f>'приложение 4'!K164</f>
        <v>27000</v>
      </c>
      <c r="J72" s="81">
        <f>'приложение 4'!L164</f>
        <v>27000</v>
      </c>
      <c r="K72" s="81">
        <f>'приложение 4'!M164</f>
        <v>27000</v>
      </c>
      <c r="L72" s="81">
        <f>'приложение 4'!N164</f>
        <v>405553</v>
      </c>
      <c r="M72" s="84"/>
    </row>
    <row r="73" spans="1:13" ht="26.25" customHeight="1" x14ac:dyDescent="0.25">
      <c r="A73" s="258"/>
      <c r="B73" s="259"/>
      <c r="C73" s="50" t="s">
        <v>721</v>
      </c>
      <c r="D73" s="51">
        <v>87579.9</v>
      </c>
      <c r="E73" s="51">
        <v>94390.8</v>
      </c>
      <c r="F73" s="51">
        <v>0</v>
      </c>
      <c r="G73" s="51">
        <f t="shared" ref="G73:K74" si="36">F73</f>
        <v>0</v>
      </c>
      <c r="H73" s="51">
        <f t="shared" si="36"/>
        <v>0</v>
      </c>
      <c r="I73" s="51">
        <f t="shared" si="36"/>
        <v>0</v>
      </c>
      <c r="J73" s="51">
        <f t="shared" si="36"/>
        <v>0</v>
      </c>
      <c r="K73" s="51">
        <f t="shared" si="36"/>
        <v>0</v>
      </c>
      <c r="L73" s="51">
        <f t="shared" ref="L73:L74" si="37">D73+E73+F73+G73+H73+I73+J73+K73</f>
        <v>181970.7</v>
      </c>
      <c r="M73" s="78"/>
    </row>
    <row r="74" spans="1:13" ht="26.25" customHeight="1" x14ac:dyDescent="0.25">
      <c r="A74" s="258"/>
      <c r="B74" s="259"/>
      <c r="C74" s="50" t="s">
        <v>722</v>
      </c>
      <c r="D74" s="51">
        <v>30649.3</v>
      </c>
      <c r="E74" s="51">
        <v>30933</v>
      </c>
      <c r="F74" s="51">
        <v>27000</v>
      </c>
      <c r="G74" s="51">
        <f t="shared" si="36"/>
        <v>27000</v>
      </c>
      <c r="H74" s="51">
        <f t="shared" si="36"/>
        <v>27000</v>
      </c>
      <c r="I74" s="51">
        <f t="shared" si="36"/>
        <v>27000</v>
      </c>
      <c r="J74" s="51">
        <f t="shared" si="36"/>
        <v>27000</v>
      </c>
      <c r="K74" s="51">
        <f t="shared" si="36"/>
        <v>27000</v>
      </c>
      <c r="L74" s="51">
        <f t="shared" si="37"/>
        <v>223582.3</v>
      </c>
      <c r="M74" s="78"/>
    </row>
    <row r="75" spans="1:13" ht="22.5" customHeight="1" x14ac:dyDescent="0.25">
      <c r="A75" s="258">
        <v>25</v>
      </c>
      <c r="B75" s="259" t="s">
        <v>706</v>
      </c>
      <c r="C75" s="94" t="s">
        <v>601</v>
      </c>
      <c r="D75" s="95">
        <f>'приложение 4'!F169</f>
        <v>74558.600000000006</v>
      </c>
      <c r="E75" s="81">
        <f>'приложение 4'!G169</f>
        <v>73358.8</v>
      </c>
      <c r="F75" s="81">
        <f>'приложение 4'!H169</f>
        <v>73358.8</v>
      </c>
      <c r="G75" s="81">
        <f>'приложение 4'!I169</f>
        <v>73358.8</v>
      </c>
      <c r="H75" s="81">
        <f>'приложение 4'!J169</f>
        <v>73358.8</v>
      </c>
      <c r="I75" s="81">
        <f>'приложение 4'!K169</f>
        <v>73358.8</v>
      </c>
      <c r="J75" s="81">
        <f>'приложение 4'!L169</f>
        <v>73358.8</v>
      </c>
      <c r="K75" s="81">
        <f>'приложение 4'!M169</f>
        <v>73358.8</v>
      </c>
      <c r="L75" s="81">
        <f>'приложение 4'!N169</f>
        <v>588070.19999999995</v>
      </c>
      <c r="M75" s="84"/>
    </row>
    <row r="76" spans="1:13" ht="22.5" customHeight="1" x14ac:dyDescent="0.25">
      <c r="A76" s="258"/>
      <c r="B76" s="259"/>
      <c r="C76" s="50" t="s">
        <v>722</v>
      </c>
      <c r="D76" s="51">
        <v>74558.600000000006</v>
      </c>
      <c r="E76" s="51">
        <v>73358.8</v>
      </c>
      <c r="F76" s="51">
        <v>73358.8</v>
      </c>
      <c r="G76" s="51">
        <f>F76</f>
        <v>73358.8</v>
      </c>
      <c r="H76" s="51">
        <f>G76</f>
        <v>73358.8</v>
      </c>
      <c r="I76" s="51">
        <f>H76</f>
        <v>73358.8</v>
      </c>
      <c r="J76" s="51">
        <f t="shared" ref="J76:K76" si="38">I76</f>
        <v>73358.8</v>
      </c>
      <c r="K76" s="51">
        <f t="shared" si="38"/>
        <v>73358.8</v>
      </c>
      <c r="L76" s="51">
        <f>D76+E76+F76+G76+H76+I76+J76+K76</f>
        <v>588070.19999999995</v>
      </c>
      <c r="M76" s="78"/>
    </row>
    <row r="77" spans="1:13" ht="18.75" customHeight="1" x14ac:dyDescent="0.25">
      <c r="A77" s="258">
        <v>26</v>
      </c>
      <c r="B77" s="259" t="s">
        <v>709</v>
      </c>
      <c r="C77" s="94" t="s">
        <v>601</v>
      </c>
      <c r="D77" s="95">
        <f>'приложение 4'!F173</f>
        <v>225259.3</v>
      </c>
      <c r="E77" s="81">
        <f>'приложение 4'!G173</f>
        <v>232708.6</v>
      </c>
      <c r="F77" s="81">
        <f>'приложение 4'!H173</f>
        <v>232796.7</v>
      </c>
      <c r="G77" s="81">
        <f>'приложение 4'!I173</f>
        <v>232796.7</v>
      </c>
      <c r="H77" s="81">
        <f>'приложение 4'!J173</f>
        <v>232796.7</v>
      </c>
      <c r="I77" s="81">
        <f>'приложение 4'!K173</f>
        <v>232796.7</v>
      </c>
      <c r="J77" s="81">
        <f>'приложение 4'!L173</f>
        <v>232796.7</v>
      </c>
      <c r="K77" s="81">
        <f>'приложение 4'!M173</f>
        <v>232796.7</v>
      </c>
      <c r="L77" s="81">
        <f>'приложение 4'!N173</f>
        <v>1854748.0999999999</v>
      </c>
      <c r="M77" s="84"/>
    </row>
    <row r="78" spans="1:13" ht="18.75" customHeight="1" x14ac:dyDescent="0.25">
      <c r="A78" s="258"/>
      <c r="B78" s="259"/>
      <c r="C78" s="50" t="s">
        <v>721</v>
      </c>
      <c r="D78" s="51">
        <v>2082.6999999999998</v>
      </c>
      <c r="E78" s="51">
        <v>2184.4</v>
      </c>
      <c r="F78" s="51">
        <v>2272.5</v>
      </c>
      <c r="G78" s="51">
        <f t="shared" ref="G78:K79" si="39">F78</f>
        <v>2272.5</v>
      </c>
      <c r="H78" s="51">
        <f t="shared" si="39"/>
        <v>2272.5</v>
      </c>
      <c r="I78" s="51">
        <f t="shared" si="39"/>
        <v>2272.5</v>
      </c>
      <c r="J78" s="51">
        <f t="shared" si="39"/>
        <v>2272.5</v>
      </c>
      <c r="K78" s="51">
        <f t="shared" si="39"/>
        <v>2272.5</v>
      </c>
      <c r="L78" s="51">
        <f t="shared" ref="L78:L79" si="40">D78+E78+F78+G78+H78+I78+J78+K78</f>
        <v>17902.099999999999</v>
      </c>
      <c r="M78" s="78"/>
    </row>
    <row r="79" spans="1:13" ht="18.75" customHeight="1" x14ac:dyDescent="0.25">
      <c r="A79" s="258"/>
      <c r="B79" s="259"/>
      <c r="C79" s="50" t="s">
        <v>722</v>
      </c>
      <c r="D79" s="51">
        <v>223176.59999999998</v>
      </c>
      <c r="E79" s="51">
        <v>230524.2</v>
      </c>
      <c r="F79" s="51">
        <v>230524.2</v>
      </c>
      <c r="G79" s="51">
        <f t="shared" si="39"/>
        <v>230524.2</v>
      </c>
      <c r="H79" s="51">
        <f t="shared" si="39"/>
        <v>230524.2</v>
      </c>
      <c r="I79" s="51">
        <f t="shared" si="39"/>
        <v>230524.2</v>
      </c>
      <c r="J79" s="51">
        <f t="shared" si="39"/>
        <v>230524.2</v>
      </c>
      <c r="K79" s="51">
        <f t="shared" si="39"/>
        <v>230524.2</v>
      </c>
      <c r="L79" s="51">
        <f t="shared" si="40"/>
        <v>1836845.9999999998</v>
      </c>
      <c r="M79" s="78"/>
    </row>
    <row r="80" spans="1:13" ht="32.25" customHeight="1" x14ac:dyDescent="0.25">
      <c r="A80" s="258">
        <v>27</v>
      </c>
      <c r="B80" s="259" t="s">
        <v>713</v>
      </c>
      <c r="C80" s="94" t="s">
        <v>601</v>
      </c>
      <c r="D80" s="95">
        <f>'приложение 4'!F178</f>
        <v>0</v>
      </c>
      <c r="E80" s="81">
        <f>'приложение 4'!G178</f>
        <v>500</v>
      </c>
      <c r="F80" s="81">
        <f>'приложение 4'!H178</f>
        <v>500</v>
      </c>
      <c r="G80" s="81">
        <f>'приложение 4'!I178</f>
        <v>500</v>
      </c>
      <c r="H80" s="81">
        <f>'приложение 4'!J178</f>
        <v>500</v>
      </c>
      <c r="I80" s="81">
        <f>'приложение 4'!K178</f>
        <v>500</v>
      </c>
      <c r="J80" s="81">
        <f>'приложение 4'!L178</f>
        <v>500</v>
      </c>
      <c r="K80" s="81">
        <f>'приложение 4'!M178</f>
        <v>500</v>
      </c>
      <c r="L80" s="81">
        <f>'приложение 4'!N178</f>
        <v>3500</v>
      </c>
      <c r="M80" s="84"/>
    </row>
    <row r="81" spans="1:13" ht="32.25" customHeight="1" x14ac:dyDescent="0.25">
      <c r="A81" s="258"/>
      <c r="B81" s="259"/>
      <c r="C81" s="50" t="s">
        <v>722</v>
      </c>
      <c r="D81" s="51">
        <v>0</v>
      </c>
      <c r="E81" s="51">
        <v>500</v>
      </c>
      <c r="F81" s="51">
        <v>500</v>
      </c>
      <c r="G81" s="51">
        <f>F81</f>
        <v>500</v>
      </c>
      <c r="H81" s="51">
        <f>G81</f>
        <v>500</v>
      </c>
      <c r="I81" s="51">
        <f>H81</f>
        <v>500</v>
      </c>
      <c r="J81" s="51">
        <f t="shared" ref="J81:K81" si="41">I81</f>
        <v>500</v>
      </c>
      <c r="K81" s="51">
        <f t="shared" si="41"/>
        <v>500</v>
      </c>
      <c r="L81" s="51">
        <f>D81+E81+F81+G81+H81+I81+J81+K81</f>
        <v>3500</v>
      </c>
      <c r="M81" s="78"/>
    </row>
    <row r="82" spans="1:13" ht="18.75" customHeight="1" x14ac:dyDescent="0.25">
      <c r="A82" s="258">
        <v>28</v>
      </c>
      <c r="B82" s="259" t="s">
        <v>715</v>
      </c>
      <c r="C82" s="94" t="s">
        <v>601</v>
      </c>
      <c r="D82" s="95">
        <f>'приложение 4'!F181</f>
        <v>65735</v>
      </c>
      <c r="E82" s="81">
        <f>'приложение 4'!G181</f>
        <v>76671.199999999997</v>
      </c>
      <c r="F82" s="81">
        <f>'приложение 4'!H181</f>
        <v>81979.5</v>
      </c>
      <c r="G82" s="81">
        <f>'приложение 4'!I181</f>
        <v>87421.9</v>
      </c>
      <c r="H82" s="81">
        <f>'приложение 4'!J181</f>
        <v>87421.9</v>
      </c>
      <c r="I82" s="81">
        <f>'приложение 4'!K181</f>
        <v>87421.9</v>
      </c>
      <c r="J82" s="81">
        <f>'приложение 4'!L181</f>
        <v>87421.9</v>
      </c>
      <c r="K82" s="81">
        <f>'приложение 4'!M181</f>
        <v>87421.9</v>
      </c>
      <c r="L82" s="81">
        <f>'приложение 4'!N181</f>
        <v>661495.20000000007</v>
      </c>
      <c r="M82" s="84"/>
    </row>
    <row r="83" spans="1:13" ht="18.75" customHeight="1" x14ac:dyDescent="0.25">
      <c r="A83" s="258"/>
      <c r="B83" s="259"/>
      <c r="C83" s="50" t="s">
        <v>722</v>
      </c>
      <c r="D83" s="51">
        <v>490</v>
      </c>
      <c r="E83" s="51">
        <v>490</v>
      </c>
      <c r="F83" s="51">
        <v>490</v>
      </c>
      <c r="G83" s="51">
        <f>F83</f>
        <v>490</v>
      </c>
      <c r="H83" s="51">
        <f>G83</f>
        <v>490</v>
      </c>
      <c r="I83" s="51">
        <f>H83</f>
        <v>490</v>
      </c>
      <c r="J83" s="51">
        <f t="shared" ref="J83:K83" si="42">I83</f>
        <v>490</v>
      </c>
      <c r="K83" s="51">
        <f t="shared" si="42"/>
        <v>490</v>
      </c>
      <c r="L83" s="51">
        <f t="shared" ref="L83:L84" si="43">D83+E83+F83+G83+H83+I83+J83+K83</f>
        <v>3920</v>
      </c>
      <c r="M83" s="78"/>
    </row>
    <row r="84" spans="1:13" ht="18.75" customHeight="1" x14ac:dyDescent="0.25">
      <c r="A84" s="258"/>
      <c r="B84" s="259"/>
      <c r="C84" s="79" t="s">
        <v>603</v>
      </c>
      <c r="D84" s="51">
        <f>'приложение 4'!F184</f>
        <v>65245</v>
      </c>
      <c r="E84" s="51">
        <f>'приложение 4'!G184</f>
        <v>76181.2</v>
      </c>
      <c r="F84" s="51">
        <f>'приложение 4'!H184</f>
        <v>81489.5</v>
      </c>
      <c r="G84" s="51">
        <f>'приложение 4'!I184</f>
        <v>86931.9</v>
      </c>
      <c r="H84" s="51">
        <f>'приложение 4'!J184</f>
        <v>86931.9</v>
      </c>
      <c r="I84" s="51">
        <f>'приложение 4'!K184</f>
        <v>86931.9</v>
      </c>
      <c r="J84" s="51">
        <f>'приложение 4'!L184</f>
        <v>86931.9</v>
      </c>
      <c r="K84" s="51">
        <f>'приложение 4'!M184</f>
        <v>86931.9</v>
      </c>
      <c r="L84" s="51">
        <f t="shared" si="43"/>
        <v>657575.20000000007</v>
      </c>
      <c r="M84" s="78"/>
    </row>
  </sheetData>
  <autoFilter ref="A5:M84"/>
  <mergeCells count="63">
    <mergeCell ref="K1:M1"/>
    <mergeCell ref="A2:M2"/>
    <mergeCell ref="A3:A4"/>
    <mergeCell ref="B3:B4"/>
    <mergeCell ref="C3:C4"/>
    <mergeCell ref="D3:L3"/>
    <mergeCell ref="M3:M4"/>
    <mergeCell ref="A6:A9"/>
    <mergeCell ref="B6:B9"/>
    <mergeCell ref="A10:A12"/>
    <mergeCell ref="B10:B12"/>
    <mergeCell ref="A13:A15"/>
    <mergeCell ref="B13:B15"/>
    <mergeCell ref="A16:A17"/>
    <mergeCell ref="B16:B17"/>
    <mergeCell ref="A18:A19"/>
    <mergeCell ref="B18:B19"/>
    <mergeCell ref="A20:A22"/>
    <mergeCell ref="B20:B22"/>
    <mergeCell ref="A23:A24"/>
    <mergeCell ref="B23:B24"/>
    <mergeCell ref="A25:A27"/>
    <mergeCell ref="B25:B27"/>
    <mergeCell ref="A28:A29"/>
    <mergeCell ref="B28:B29"/>
    <mergeCell ref="A30:A32"/>
    <mergeCell ref="B30:B32"/>
    <mergeCell ref="A33:A36"/>
    <mergeCell ref="B33:B36"/>
    <mergeCell ref="A37:A38"/>
    <mergeCell ref="B37:B38"/>
    <mergeCell ref="A39:A41"/>
    <mergeCell ref="B39:B41"/>
    <mergeCell ref="A42:A43"/>
    <mergeCell ref="B42:B43"/>
    <mergeCell ref="A44:A47"/>
    <mergeCell ref="B44:B47"/>
    <mergeCell ref="A48:A51"/>
    <mergeCell ref="B48:B51"/>
    <mergeCell ref="A52:A54"/>
    <mergeCell ref="B52:B54"/>
    <mergeCell ref="A55:A56"/>
    <mergeCell ref="B55:B56"/>
    <mergeCell ref="A57:A60"/>
    <mergeCell ref="B57:B60"/>
    <mergeCell ref="A61:A62"/>
    <mergeCell ref="B61:B62"/>
    <mergeCell ref="A63:A66"/>
    <mergeCell ref="B63:B66"/>
    <mergeCell ref="A67:A68"/>
    <mergeCell ref="B67:B68"/>
    <mergeCell ref="A69:A71"/>
    <mergeCell ref="B69:B71"/>
    <mergeCell ref="A72:A74"/>
    <mergeCell ref="B72:B74"/>
    <mergeCell ref="A82:A84"/>
    <mergeCell ref="B82:B84"/>
    <mergeCell ref="A75:A76"/>
    <mergeCell ref="B75:B76"/>
    <mergeCell ref="A77:A79"/>
    <mergeCell ref="B77:B79"/>
    <mergeCell ref="A80:A81"/>
    <mergeCell ref="B80:B81"/>
  </mergeCells>
  <pageMargins left="0" right="0" top="0.74803149606299213" bottom="0.74803149606299213" header="0.31496062992125984" footer="0.31496062992125984"/>
  <pageSetup paperSize="9" scale="4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zoomScale="55" zoomScaleNormal="55" workbookViewId="0">
      <pane ySplit="6" topLeftCell="A7" activePane="bottomLeft" state="frozen"/>
      <selection pane="bottomLeft" activeCell="H19" sqref="H19"/>
    </sheetView>
  </sheetViews>
  <sheetFormatPr defaultRowHeight="15.75" x14ac:dyDescent="0.25"/>
  <cols>
    <col min="1" max="1" width="9" style="1" customWidth="1"/>
    <col min="2" max="2" width="20.42578125" style="1" customWidth="1"/>
    <col min="3" max="3" width="21.7109375" style="1" customWidth="1"/>
    <col min="4" max="4" width="20.42578125" style="1" customWidth="1"/>
    <col min="5" max="5" width="76.42578125" style="1" customWidth="1"/>
    <col min="6" max="6" width="20.42578125" style="1" customWidth="1"/>
    <col min="7" max="7" width="22" style="1" customWidth="1"/>
    <col min="8" max="8" width="20.42578125" style="1" customWidth="1"/>
    <col min="9" max="9" width="22.5703125" style="1" customWidth="1"/>
    <col min="10" max="10" width="20.42578125" style="1" customWidth="1"/>
    <col min="11" max="11" width="22.7109375" style="1" customWidth="1"/>
    <col min="12" max="16384" width="9.140625" style="1"/>
  </cols>
  <sheetData>
    <row r="1" spans="1:11" ht="111" customHeight="1" x14ac:dyDescent="0.25">
      <c r="J1" s="271" t="s">
        <v>724</v>
      </c>
      <c r="K1" s="271"/>
    </row>
    <row r="2" spans="1:11" ht="17.25" customHeight="1" x14ac:dyDescent="0.25">
      <c r="A2" s="272" t="s">
        <v>725</v>
      </c>
      <c r="B2" s="272"/>
      <c r="C2" s="272"/>
      <c r="D2" s="272"/>
      <c r="E2" s="272"/>
      <c r="F2" s="272"/>
      <c r="G2" s="272"/>
      <c r="H2" s="272"/>
      <c r="I2" s="272"/>
      <c r="J2" s="272"/>
      <c r="K2" s="272"/>
    </row>
    <row r="3" spans="1:11" ht="15" customHeight="1" x14ac:dyDescent="0.25">
      <c r="A3" s="273" t="s">
        <v>2</v>
      </c>
      <c r="B3" s="273" t="s">
        <v>726</v>
      </c>
      <c r="C3" s="268" t="s">
        <v>727</v>
      </c>
      <c r="D3" s="268" t="s">
        <v>728</v>
      </c>
      <c r="E3" s="268" t="s">
        <v>729</v>
      </c>
      <c r="F3" s="268" t="s">
        <v>730</v>
      </c>
      <c r="G3" s="268"/>
      <c r="H3" s="268"/>
      <c r="I3" s="268"/>
      <c r="J3" s="268"/>
      <c r="K3" s="268"/>
    </row>
    <row r="4" spans="1:11" ht="15" customHeight="1" x14ac:dyDescent="0.25">
      <c r="A4" s="273"/>
      <c r="B4" s="273"/>
      <c r="C4" s="268"/>
      <c r="D4" s="268"/>
      <c r="E4" s="268"/>
      <c r="F4" s="274">
        <v>2023</v>
      </c>
      <c r="G4" s="275"/>
      <c r="H4" s="274">
        <v>2024</v>
      </c>
      <c r="I4" s="275"/>
      <c r="J4" s="274">
        <v>2025</v>
      </c>
      <c r="K4" s="275"/>
    </row>
    <row r="5" spans="1:11" ht="131.25" customHeight="1" x14ac:dyDescent="0.25">
      <c r="A5" s="273"/>
      <c r="B5" s="273"/>
      <c r="C5" s="268"/>
      <c r="D5" s="268"/>
      <c r="E5" s="268"/>
      <c r="F5" s="57" t="s">
        <v>731</v>
      </c>
      <c r="G5" s="57" t="s">
        <v>732</v>
      </c>
      <c r="H5" s="57" t="s">
        <v>731</v>
      </c>
      <c r="I5" s="57" t="s">
        <v>732</v>
      </c>
      <c r="J5" s="57" t="s">
        <v>731</v>
      </c>
      <c r="K5" s="57" t="s">
        <v>732</v>
      </c>
    </row>
    <row r="6" spans="1:11" x14ac:dyDescent="0.25">
      <c r="A6" s="61">
        <v>1</v>
      </c>
      <c r="B6" s="61">
        <v>2</v>
      </c>
      <c r="C6" s="61">
        <v>3</v>
      </c>
      <c r="D6" s="61">
        <v>4</v>
      </c>
      <c r="E6" s="61">
        <v>5</v>
      </c>
      <c r="F6" s="61">
        <v>6</v>
      </c>
      <c r="G6" s="61">
        <v>7</v>
      </c>
      <c r="H6" s="61">
        <v>8</v>
      </c>
      <c r="I6" s="61">
        <v>9</v>
      </c>
      <c r="J6" s="61">
        <v>10</v>
      </c>
      <c r="K6" s="61">
        <v>11</v>
      </c>
    </row>
    <row r="7" spans="1:11" ht="67.5" customHeight="1" x14ac:dyDescent="0.25">
      <c r="A7" s="59" t="s">
        <v>396</v>
      </c>
      <c r="B7" s="59" t="s">
        <v>733</v>
      </c>
      <c r="C7" s="60" t="s">
        <v>734</v>
      </c>
      <c r="D7" s="60" t="s">
        <v>735</v>
      </c>
      <c r="E7" s="60" t="s">
        <v>736</v>
      </c>
      <c r="F7" s="5">
        <f>F8+F9+F10</f>
        <v>210647</v>
      </c>
      <c r="G7" s="268" t="s">
        <v>737</v>
      </c>
      <c r="H7" s="63">
        <f>H10+H9+H8</f>
        <v>282364.59999999998</v>
      </c>
      <c r="I7" s="268" t="s">
        <v>738</v>
      </c>
      <c r="J7" s="63">
        <f>J8+J9+J10</f>
        <v>282364.59999999998</v>
      </c>
      <c r="K7" s="268" t="s">
        <v>739</v>
      </c>
    </row>
    <row r="8" spans="1:11" ht="318" customHeight="1" x14ac:dyDescent="0.25">
      <c r="A8" s="269" t="s">
        <v>399</v>
      </c>
      <c r="B8" s="269" t="s">
        <v>740</v>
      </c>
      <c r="C8" s="270" t="s">
        <v>741</v>
      </c>
      <c r="D8" s="270" t="s">
        <v>735</v>
      </c>
      <c r="E8" s="60" t="s">
        <v>742</v>
      </c>
      <c r="F8" s="63">
        <v>202567</v>
      </c>
      <c r="G8" s="268"/>
      <c r="H8" s="63">
        <v>273294.59999999998</v>
      </c>
      <c r="I8" s="268"/>
      <c r="J8" s="63">
        <v>273294.59999999998</v>
      </c>
      <c r="K8" s="268"/>
    </row>
    <row r="9" spans="1:11" ht="118.5" customHeight="1" x14ac:dyDescent="0.25">
      <c r="A9" s="269"/>
      <c r="B9" s="269"/>
      <c r="C9" s="270"/>
      <c r="D9" s="270"/>
      <c r="E9" s="60" t="s">
        <v>743</v>
      </c>
      <c r="F9" s="63">
        <v>3711</v>
      </c>
      <c r="G9" s="268"/>
      <c r="H9" s="63">
        <v>3711</v>
      </c>
      <c r="I9" s="268"/>
      <c r="J9" s="63">
        <v>3711</v>
      </c>
      <c r="K9" s="268"/>
    </row>
    <row r="10" spans="1:11" ht="201" customHeight="1" x14ac:dyDescent="0.25">
      <c r="A10" s="59" t="s">
        <v>154</v>
      </c>
      <c r="B10" s="64" t="s">
        <v>740</v>
      </c>
      <c r="C10" s="58" t="s">
        <v>741</v>
      </c>
      <c r="D10" s="58" t="s">
        <v>735</v>
      </c>
      <c r="E10" s="62" t="s">
        <v>2136</v>
      </c>
      <c r="F10" s="63">
        <v>4369</v>
      </c>
      <c r="G10" s="57" t="s">
        <v>2137</v>
      </c>
      <c r="H10" s="63">
        <v>5359</v>
      </c>
      <c r="I10" s="57" t="s">
        <v>2138</v>
      </c>
      <c r="J10" s="63">
        <v>5359</v>
      </c>
      <c r="K10" s="57" t="s">
        <v>2139</v>
      </c>
    </row>
  </sheetData>
  <mergeCells count="18">
    <mergeCell ref="J1:K1"/>
    <mergeCell ref="A2:K2"/>
    <mergeCell ref="A3:A5"/>
    <mergeCell ref="B3:B5"/>
    <mergeCell ref="C3:C5"/>
    <mergeCell ref="D3:D5"/>
    <mergeCell ref="E3:E5"/>
    <mergeCell ref="F3:K3"/>
    <mergeCell ref="F4:G4"/>
    <mergeCell ref="H4:I4"/>
    <mergeCell ref="J4:K4"/>
    <mergeCell ref="G7:G9"/>
    <mergeCell ref="I7:I9"/>
    <mergeCell ref="K7:K9"/>
    <mergeCell ref="A8:A9"/>
    <mergeCell ref="B8:B9"/>
    <mergeCell ref="C8:C9"/>
    <mergeCell ref="D8:D9"/>
  </mergeCells>
  <pageMargins left="0.7" right="0.7" top="0.75" bottom="0.75" header="0.3" footer="0.3"/>
  <pageSetup paperSize="9" scale="48" fitToHeight="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4"/>
  <sheetViews>
    <sheetView zoomScale="70" zoomScaleNormal="70" workbookViewId="0">
      <pane ySplit="3" topLeftCell="A201" activePane="bottomLeft" state="frozen"/>
      <selection pane="bottomLeft" sqref="A1:XFD1048576"/>
    </sheetView>
  </sheetViews>
  <sheetFormatPr defaultRowHeight="24.95" customHeight="1" x14ac:dyDescent="0.25"/>
  <cols>
    <col min="1" max="1" width="6.5703125" style="16" bestFit="1" customWidth="1"/>
    <col min="2" max="2" width="51.140625" style="16" customWidth="1"/>
    <col min="3" max="4" width="19.5703125" style="16" customWidth="1"/>
    <col min="5" max="5" width="28.140625" style="16" customWidth="1"/>
    <col min="6" max="6" width="55.5703125" style="16" customWidth="1"/>
    <col min="7" max="7" width="41.85546875" style="16" customWidth="1"/>
    <col min="8" max="8" width="20.42578125" style="16" customWidth="1"/>
    <col min="9" max="9" width="26.85546875" style="16" customWidth="1"/>
    <col min="10" max="10" width="39.28515625" style="16" customWidth="1"/>
    <col min="11" max="11" width="11.85546875" style="16" customWidth="1"/>
    <col min="12" max="16384" width="9.140625" style="16"/>
  </cols>
  <sheetData>
    <row r="1" spans="1:10" ht="97.5" customHeight="1" x14ac:dyDescent="0.25">
      <c r="B1" s="19"/>
      <c r="C1" s="19"/>
      <c r="D1" s="19"/>
      <c r="E1" s="19"/>
      <c r="F1" s="19"/>
      <c r="G1" s="19"/>
      <c r="H1" s="19"/>
      <c r="I1" s="19"/>
      <c r="J1" s="20" t="s">
        <v>744</v>
      </c>
    </row>
    <row r="2" spans="1:10" ht="18" customHeight="1" x14ac:dyDescent="0.25">
      <c r="A2" s="303" t="s">
        <v>745</v>
      </c>
      <c r="B2" s="303"/>
      <c r="C2" s="303"/>
      <c r="D2" s="303"/>
      <c r="E2" s="303"/>
      <c r="F2" s="303"/>
      <c r="G2" s="303"/>
      <c r="H2" s="303"/>
      <c r="I2" s="303"/>
      <c r="J2" s="303"/>
    </row>
    <row r="3" spans="1:10" ht="75" customHeight="1" x14ac:dyDescent="0.25">
      <c r="A3" s="108" t="s">
        <v>2</v>
      </c>
      <c r="B3" s="102" t="s">
        <v>746</v>
      </c>
      <c r="C3" s="102" t="s">
        <v>747</v>
      </c>
      <c r="D3" s="102" t="s">
        <v>748</v>
      </c>
      <c r="E3" s="102" t="s">
        <v>749</v>
      </c>
      <c r="F3" s="112" t="s">
        <v>750</v>
      </c>
      <c r="G3" s="112" t="s">
        <v>751</v>
      </c>
      <c r="H3" s="112" t="s">
        <v>752</v>
      </c>
      <c r="I3" s="112" t="s">
        <v>753</v>
      </c>
      <c r="J3" s="112" t="s">
        <v>754</v>
      </c>
    </row>
    <row r="4" spans="1:10" ht="12" customHeight="1" x14ac:dyDescent="0.25">
      <c r="A4" s="12">
        <v>1</v>
      </c>
      <c r="B4" s="12">
        <v>2</v>
      </c>
      <c r="C4" s="12">
        <v>3</v>
      </c>
      <c r="D4" s="12">
        <v>4</v>
      </c>
      <c r="E4" s="12">
        <v>5</v>
      </c>
      <c r="F4" s="12">
        <v>6</v>
      </c>
      <c r="G4" s="12">
        <v>7</v>
      </c>
      <c r="H4" s="12">
        <v>8</v>
      </c>
      <c r="I4" s="12">
        <v>9</v>
      </c>
      <c r="J4" s="12">
        <v>10</v>
      </c>
    </row>
    <row r="5" spans="1:10" ht="76.5" x14ac:dyDescent="0.25">
      <c r="A5" s="10" t="s">
        <v>755</v>
      </c>
      <c r="B5" s="11" t="s">
        <v>12</v>
      </c>
      <c r="C5" s="12" t="s">
        <v>504</v>
      </c>
      <c r="D5" s="13" t="s">
        <v>13</v>
      </c>
      <c r="E5" s="14" t="s">
        <v>756</v>
      </c>
      <c r="F5" s="15" t="s">
        <v>757</v>
      </c>
      <c r="G5" s="8" t="s">
        <v>790</v>
      </c>
      <c r="H5" s="8" t="s">
        <v>759</v>
      </c>
      <c r="I5" s="15" t="s">
        <v>2150</v>
      </c>
      <c r="J5" s="15" t="s">
        <v>760</v>
      </c>
    </row>
    <row r="6" spans="1:10" ht="96.75" customHeight="1" x14ac:dyDescent="0.25">
      <c r="A6" s="10" t="s">
        <v>761</v>
      </c>
      <c r="B6" s="11" t="s">
        <v>17</v>
      </c>
      <c r="C6" s="12" t="s">
        <v>504</v>
      </c>
      <c r="D6" s="13" t="s">
        <v>18</v>
      </c>
      <c r="E6" s="14" t="s">
        <v>762</v>
      </c>
      <c r="F6" s="15" t="s">
        <v>763</v>
      </c>
      <c r="G6" s="8" t="s">
        <v>2142</v>
      </c>
      <c r="H6" s="8" t="s">
        <v>764</v>
      </c>
      <c r="I6" s="15" t="s">
        <v>2143</v>
      </c>
      <c r="J6" s="15" t="s">
        <v>765</v>
      </c>
    </row>
    <row r="7" spans="1:10" ht="85.5" customHeight="1" x14ac:dyDescent="0.25">
      <c r="A7" s="10" t="s">
        <v>766</v>
      </c>
      <c r="B7" s="11" t="s">
        <v>21</v>
      </c>
      <c r="C7" s="12" t="s">
        <v>504</v>
      </c>
      <c r="D7" s="13" t="s">
        <v>22</v>
      </c>
      <c r="E7" s="14" t="s">
        <v>767</v>
      </c>
      <c r="F7" s="15" t="s">
        <v>768</v>
      </c>
      <c r="G7" s="8" t="s">
        <v>2142</v>
      </c>
      <c r="H7" s="8" t="s">
        <v>764</v>
      </c>
      <c r="I7" s="15" t="s">
        <v>2144</v>
      </c>
      <c r="J7" s="15" t="s">
        <v>769</v>
      </c>
    </row>
    <row r="8" spans="1:10" ht="119.25" customHeight="1" x14ac:dyDescent="0.25">
      <c r="A8" s="10" t="s">
        <v>770</v>
      </c>
      <c r="B8" s="11" t="s">
        <v>23</v>
      </c>
      <c r="C8" s="12" t="s">
        <v>504</v>
      </c>
      <c r="D8" s="13" t="s">
        <v>22</v>
      </c>
      <c r="E8" s="14" t="s">
        <v>771</v>
      </c>
      <c r="F8" s="15" t="s">
        <v>772</v>
      </c>
      <c r="G8" s="8" t="s">
        <v>2142</v>
      </c>
      <c r="H8" s="8" t="s">
        <v>764</v>
      </c>
      <c r="I8" s="17" t="s">
        <v>2144</v>
      </c>
      <c r="J8" s="15" t="s">
        <v>769</v>
      </c>
    </row>
    <row r="9" spans="1:10" ht="105" customHeight="1" x14ac:dyDescent="0.25">
      <c r="A9" s="10" t="s">
        <v>773</v>
      </c>
      <c r="B9" s="11" t="s">
        <v>24</v>
      </c>
      <c r="C9" s="12" t="s">
        <v>504</v>
      </c>
      <c r="D9" s="13" t="s">
        <v>22</v>
      </c>
      <c r="E9" s="14" t="s">
        <v>774</v>
      </c>
      <c r="F9" s="15" t="s">
        <v>775</v>
      </c>
      <c r="G9" s="107" t="s">
        <v>2145</v>
      </c>
      <c r="H9" s="8" t="s">
        <v>19</v>
      </c>
      <c r="I9" s="15" t="s">
        <v>776</v>
      </c>
      <c r="J9" s="112" t="s">
        <v>777</v>
      </c>
    </row>
    <row r="10" spans="1:10" ht="52.5" customHeight="1" x14ac:dyDescent="0.25">
      <c r="A10" s="10" t="s">
        <v>778</v>
      </c>
      <c r="B10" s="11" t="s">
        <v>25</v>
      </c>
      <c r="C10" s="12" t="s">
        <v>504</v>
      </c>
      <c r="D10" s="13" t="s">
        <v>22</v>
      </c>
      <c r="E10" s="21" t="s">
        <v>774</v>
      </c>
      <c r="F10" s="15" t="s">
        <v>779</v>
      </c>
      <c r="G10" s="8" t="s">
        <v>758</v>
      </c>
      <c r="H10" s="8" t="s">
        <v>19</v>
      </c>
      <c r="I10" s="107" t="s">
        <v>780</v>
      </c>
      <c r="J10" s="112" t="s">
        <v>777</v>
      </c>
    </row>
    <row r="11" spans="1:10" ht="53.25" customHeight="1" x14ac:dyDescent="0.25">
      <c r="A11" s="10" t="s">
        <v>781</v>
      </c>
      <c r="B11" s="11" t="s">
        <v>26</v>
      </c>
      <c r="C11" s="12" t="s">
        <v>504</v>
      </c>
      <c r="D11" s="13" t="s">
        <v>22</v>
      </c>
      <c r="E11" s="21" t="s">
        <v>774</v>
      </c>
      <c r="F11" s="15" t="s">
        <v>782</v>
      </c>
      <c r="G11" s="107" t="s">
        <v>2145</v>
      </c>
      <c r="H11" s="8" t="s">
        <v>19</v>
      </c>
      <c r="I11" s="15" t="s">
        <v>783</v>
      </c>
      <c r="J11" s="112" t="s">
        <v>777</v>
      </c>
    </row>
    <row r="12" spans="1:10" ht="43.5" customHeight="1" x14ac:dyDescent="0.25">
      <c r="A12" s="10" t="s">
        <v>784</v>
      </c>
      <c r="B12" s="11" t="s">
        <v>785</v>
      </c>
      <c r="C12" s="12" t="s">
        <v>504</v>
      </c>
      <c r="D12" s="109" t="s">
        <v>28</v>
      </c>
      <c r="E12" s="106" t="s">
        <v>786</v>
      </c>
      <c r="F12" s="15" t="s">
        <v>787</v>
      </c>
      <c r="G12" s="107" t="s">
        <v>2145</v>
      </c>
      <c r="H12" s="8" t="s">
        <v>19</v>
      </c>
      <c r="I12" s="15" t="s">
        <v>783</v>
      </c>
      <c r="J12" s="112" t="s">
        <v>777</v>
      </c>
    </row>
    <row r="13" spans="1:10" ht="43.5" customHeight="1" x14ac:dyDescent="0.25">
      <c r="A13" s="10" t="s">
        <v>788</v>
      </c>
      <c r="B13" s="11" t="s">
        <v>29</v>
      </c>
      <c r="C13" s="12" t="s">
        <v>504</v>
      </c>
      <c r="D13" s="109" t="s">
        <v>28</v>
      </c>
      <c r="E13" s="106" t="s">
        <v>786</v>
      </c>
      <c r="F13" s="15" t="s">
        <v>789</v>
      </c>
      <c r="G13" s="107" t="s">
        <v>2145</v>
      </c>
      <c r="H13" s="8" t="s">
        <v>19</v>
      </c>
      <c r="I13" s="15" t="s">
        <v>783</v>
      </c>
      <c r="J13" s="112" t="s">
        <v>777</v>
      </c>
    </row>
    <row r="14" spans="1:10" ht="40.5" customHeight="1" x14ac:dyDescent="0.25">
      <c r="A14" s="10" t="s">
        <v>791</v>
      </c>
      <c r="B14" s="11" t="s">
        <v>30</v>
      </c>
      <c r="C14" s="12" t="s">
        <v>504</v>
      </c>
      <c r="D14" s="109" t="s">
        <v>28</v>
      </c>
      <c r="E14" s="106" t="s">
        <v>786</v>
      </c>
      <c r="F14" s="15" t="s">
        <v>792</v>
      </c>
      <c r="G14" s="107" t="s">
        <v>2145</v>
      </c>
      <c r="H14" s="8" t="s">
        <v>19</v>
      </c>
      <c r="I14" s="15" t="s">
        <v>783</v>
      </c>
      <c r="J14" s="112" t="s">
        <v>777</v>
      </c>
    </row>
    <row r="15" spans="1:10" ht="87" customHeight="1" x14ac:dyDescent="0.25">
      <c r="A15" s="304" t="s">
        <v>793</v>
      </c>
      <c r="B15" s="306" t="s">
        <v>794</v>
      </c>
      <c r="C15" s="300" t="s">
        <v>504</v>
      </c>
      <c r="D15" s="308" t="s">
        <v>28</v>
      </c>
      <c r="E15" s="294" t="s">
        <v>786</v>
      </c>
      <c r="F15" s="106" t="s">
        <v>795</v>
      </c>
      <c r="G15" s="310" t="s">
        <v>2146</v>
      </c>
      <c r="H15" s="290" t="s">
        <v>19</v>
      </c>
      <c r="I15" s="290" t="s">
        <v>796</v>
      </c>
      <c r="J15" s="290" t="s">
        <v>797</v>
      </c>
    </row>
    <row r="16" spans="1:10" ht="66" customHeight="1" x14ac:dyDescent="0.25">
      <c r="A16" s="305"/>
      <c r="B16" s="307"/>
      <c r="C16" s="301"/>
      <c r="D16" s="309"/>
      <c r="E16" s="295"/>
      <c r="F16" s="105" t="s">
        <v>798</v>
      </c>
      <c r="G16" s="297"/>
      <c r="H16" s="291"/>
      <c r="I16" s="291"/>
      <c r="J16" s="291"/>
    </row>
    <row r="17" spans="1:10" ht="89.25" x14ac:dyDescent="0.25">
      <c r="A17" s="10" t="s">
        <v>799</v>
      </c>
      <c r="B17" s="103" t="s">
        <v>32</v>
      </c>
      <c r="C17" s="102" t="s">
        <v>800</v>
      </c>
      <c r="D17" s="102" t="s">
        <v>28</v>
      </c>
      <c r="E17" s="8" t="s">
        <v>801</v>
      </c>
      <c r="F17" s="8" t="s">
        <v>802</v>
      </c>
      <c r="G17" s="107" t="s">
        <v>790</v>
      </c>
      <c r="H17" s="112" t="s">
        <v>19</v>
      </c>
      <c r="I17" s="112" t="s">
        <v>803</v>
      </c>
      <c r="J17" s="112" t="s">
        <v>777</v>
      </c>
    </row>
    <row r="18" spans="1:10" ht="76.5" x14ac:dyDescent="0.25">
      <c r="A18" s="10" t="s">
        <v>804</v>
      </c>
      <c r="B18" s="7" t="s">
        <v>33</v>
      </c>
      <c r="C18" s="102" t="s">
        <v>800</v>
      </c>
      <c r="D18" s="112" t="s">
        <v>34</v>
      </c>
      <c r="E18" s="8" t="s">
        <v>805</v>
      </c>
      <c r="F18" s="8" t="s">
        <v>806</v>
      </c>
      <c r="G18" s="107" t="s">
        <v>790</v>
      </c>
      <c r="H18" s="112" t="s">
        <v>19</v>
      </c>
      <c r="I18" s="112" t="s">
        <v>807</v>
      </c>
      <c r="J18" s="112" t="s">
        <v>777</v>
      </c>
    </row>
    <row r="19" spans="1:10" ht="119.25" customHeight="1" x14ac:dyDescent="0.25">
      <c r="A19" s="10" t="s">
        <v>808</v>
      </c>
      <c r="B19" s="22" t="s">
        <v>35</v>
      </c>
      <c r="C19" s="102" t="s">
        <v>800</v>
      </c>
      <c r="D19" s="112" t="s">
        <v>28</v>
      </c>
      <c r="E19" s="8" t="s">
        <v>809</v>
      </c>
      <c r="F19" s="8" t="s">
        <v>810</v>
      </c>
      <c r="G19" s="107" t="s">
        <v>2146</v>
      </c>
      <c r="H19" s="112" t="s">
        <v>19</v>
      </c>
      <c r="I19" s="112" t="s">
        <v>51</v>
      </c>
      <c r="J19" s="112" t="s">
        <v>777</v>
      </c>
    </row>
    <row r="20" spans="1:10" ht="90" customHeight="1" x14ac:dyDescent="0.25">
      <c r="A20" s="10" t="s">
        <v>811</v>
      </c>
      <c r="B20" s="7" t="s">
        <v>37</v>
      </c>
      <c r="C20" s="102" t="s">
        <v>800</v>
      </c>
      <c r="D20" s="112" t="s">
        <v>2105</v>
      </c>
      <c r="E20" s="8" t="s">
        <v>812</v>
      </c>
      <c r="F20" s="8" t="s">
        <v>813</v>
      </c>
      <c r="G20" s="107" t="s">
        <v>790</v>
      </c>
      <c r="H20" s="112" t="s">
        <v>19</v>
      </c>
      <c r="I20" s="112" t="s">
        <v>807</v>
      </c>
      <c r="J20" s="112" t="s">
        <v>777</v>
      </c>
    </row>
    <row r="21" spans="1:10" ht="118.5" customHeight="1" x14ac:dyDescent="0.25">
      <c r="A21" s="10" t="s">
        <v>814</v>
      </c>
      <c r="B21" s="7" t="s">
        <v>38</v>
      </c>
      <c r="C21" s="102" t="s">
        <v>800</v>
      </c>
      <c r="D21" s="112" t="s">
        <v>2106</v>
      </c>
      <c r="E21" s="8" t="s">
        <v>815</v>
      </c>
      <c r="F21" s="8" t="s">
        <v>816</v>
      </c>
      <c r="G21" s="107" t="s">
        <v>790</v>
      </c>
      <c r="H21" s="112" t="s">
        <v>19</v>
      </c>
      <c r="I21" s="112" t="s">
        <v>807</v>
      </c>
      <c r="J21" s="112" t="s">
        <v>777</v>
      </c>
    </row>
    <row r="22" spans="1:10" ht="76.5" x14ac:dyDescent="0.25">
      <c r="A22" s="10" t="s">
        <v>817</v>
      </c>
      <c r="B22" s="7" t="s">
        <v>39</v>
      </c>
      <c r="C22" s="102" t="s">
        <v>800</v>
      </c>
      <c r="D22" s="112" t="s">
        <v>28</v>
      </c>
      <c r="E22" s="8" t="s">
        <v>818</v>
      </c>
      <c r="F22" s="8" t="s">
        <v>819</v>
      </c>
      <c r="G22" s="107" t="s">
        <v>2146</v>
      </c>
      <c r="H22" s="112" t="s">
        <v>19</v>
      </c>
      <c r="I22" s="112" t="s">
        <v>96</v>
      </c>
      <c r="J22" s="112" t="s">
        <v>777</v>
      </c>
    </row>
    <row r="23" spans="1:10" ht="102" x14ac:dyDescent="0.25">
      <c r="A23" s="10" t="s">
        <v>820</v>
      </c>
      <c r="B23" s="7" t="s">
        <v>41</v>
      </c>
      <c r="C23" s="102" t="s">
        <v>800</v>
      </c>
      <c r="D23" s="112" t="s">
        <v>28</v>
      </c>
      <c r="E23" s="8" t="s">
        <v>821</v>
      </c>
      <c r="F23" s="8" t="s">
        <v>822</v>
      </c>
      <c r="G23" s="107" t="s">
        <v>2146</v>
      </c>
      <c r="H23" s="112" t="s">
        <v>19</v>
      </c>
      <c r="I23" s="112" t="s">
        <v>51</v>
      </c>
      <c r="J23" s="112" t="s">
        <v>777</v>
      </c>
    </row>
    <row r="24" spans="1:10" ht="38.25" x14ac:dyDescent="0.25">
      <c r="A24" s="10" t="s">
        <v>823</v>
      </c>
      <c r="B24" s="7" t="s">
        <v>43</v>
      </c>
      <c r="C24" s="102" t="s">
        <v>800</v>
      </c>
      <c r="D24" s="112" t="s">
        <v>28</v>
      </c>
      <c r="E24" s="8" t="s">
        <v>824</v>
      </c>
      <c r="F24" s="8" t="s">
        <v>825</v>
      </c>
      <c r="G24" s="107" t="s">
        <v>790</v>
      </c>
      <c r="H24" s="112" t="s">
        <v>19</v>
      </c>
      <c r="I24" s="112" t="s">
        <v>807</v>
      </c>
      <c r="J24" s="112" t="s">
        <v>777</v>
      </c>
    </row>
    <row r="25" spans="1:10" ht="51" x14ac:dyDescent="0.25">
      <c r="A25" s="10" t="s">
        <v>826</v>
      </c>
      <c r="B25" s="7" t="s">
        <v>827</v>
      </c>
      <c r="C25" s="102" t="s">
        <v>800</v>
      </c>
      <c r="D25" s="112" t="s">
        <v>2105</v>
      </c>
      <c r="E25" s="8" t="s">
        <v>828</v>
      </c>
      <c r="F25" s="8" t="s">
        <v>829</v>
      </c>
      <c r="G25" s="107" t="s">
        <v>790</v>
      </c>
      <c r="H25" s="112" t="s">
        <v>19</v>
      </c>
      <c r="I25" s="112" t="s">
        <v>807</v>
      </c>
      <c r="J25" s="112" t="s">
        <v>777</v>
      </c>
    </row>
    <row r="26" spans="1:10" ht="102" x14ac:dyDescent="0.25">
      <c r="A26" s="10" t="s">
        <v>830</v>
      </c>
      <c r="B26" s="7" t="s">
        <v>46</v>
      </c>
      <c r="C26" s="102" t="s">
        <v>800</v>
      </c>
      <c r="D26" s="112" t="s">
        <v>28</v>
      </c>
      <c r="E26" s="8" t="s">
        <v>831</v>
      </c>
      <c r="F26" s="8" t="s">
        <v>832</v>
      </c>
      <c r="G26" s="107" t="s">
        <v>790</v>
      </c>
      <c r="H26" s="112" t="s">
        <v>19</v>
      </c>
      <c r="I26" s="112" t="s">
        <v>807</v>
      </c>
      <c r="J26" s="112" t="s">
        <v>777</v>
      </c>
    </row>
    <row r="27" spans="1:10" ht="96" customHeight="1" x14ac:dyDescent="0.25">
      <c r="A27" s="304" t="s">
        <v>833</v>
      </c>
      <c r="B27" s="298" t="s">
        <v>47</v>
      </c>
      <c r="C27" s="290" t="s">
        <v>800</v>
      </c>
      <c r="D27" s="290" t="s">
        <v>28</v>
      </c>
      <c r="E27" s="294" t="s">
        <v>834</v>
      </c>
      <c r="F27" s="106" t="s">
        <v>835</v>
      </c>
      <c r="G27" s="310" t="s">
        <v>790</v>
      </c>
      <c r="H27" s="302" t="s">
        <v>19</v>
      </c>
      <c r="I27" s="290" t="s">
        <v>807</v>
      </c>
      <c r="J27" s="290" t="s">
        <v>797</v>
      </c>
    </row>
    <row r="28" spans="1:10" ht="70.5" customHeight="1" x14ac:dyDescent="0.25">
      <c r="A28" s="305"/>
      <c r="B28" s="311"/>
      <c r="C28" s="291"/>
      <c r="D28" s="312"/>
      <c r="E28" s="315"/>
      <c r="F28" s="104" t="s">
        <v>836</v>
      </c>
      <c r="G28" s="318"/>
      <c r="H28" s="291"/>
      <c r="I28" s="291"/>
      <c r="J28" s="291"/>
    </row>
    <row r="29" spans="1:10" ht="89.25" customHeight="1" x14ac:dyDescent="0.25">
      <c r="A29" s="284" t="s">
        <v>837</v>
      </c>
      <c r="B29" s="298" t="s">
        <v>48</v>
      </c>
      <c r="C29" s="290" t="s">
        <v>800</v>
      </c>
      <c r="D29" s="290" t="s">
        <v>28</v>
      </c>
      <c r="E29" s="313" t="s">
        <v>838</v>
      </c>
      <c r="F29" s="23" t="s">
        <v>839</v>
      </c>
      <c r="G29" s="316" t="s">
        <v>790</v>
      </c>
      <c r="H29" s="290" t="s">
        <v>19</v>
      </c>
      <c r="I29" s="290" t="s">
        <v>807</v>
      </c>
      <c r="J29" s="290" t="s">
        <v>797</v>
      </c>
    </row>
    <row r="30" spans="1:10" ht="51.75" customHeight="1" x14ac:dyDescent="0.25">
      <c r="A30" s="285"/>
      <c r="B30" s="311"/>
      <c r="C30" s="312"/>
      <c r="D30" s="312"/>
      <c r="E30" s="314"/>
      <c r="F30" s="24" t="s">
        <v>840</v>
      </c>
      <c r="G30" s="317"/>
      <c r="H30" s="312"/>
      <c r="I30" s="312"/>
      <c r="J30" s="312"/>
    </row>
    <row r="31" spans="1:10" ht="51.75" customHeight="1" x14ac:dyDescent="0.25">
      <c r="A31" s="285"/>
      <c r="B31" s="311"/>
      <c r="C31" s="312"/>
      <c r="D31" s="312"/>
      <c r="E31" s="315"/>
      <c r="F31" s="104" t="s">
        <v>841</v>
      </c>
      <c r="G31" s="297"/>
      <c r="H31" s="312"/>
      <c r="I31" s="312"/>
      <c r="J31" s="312"/>
    </row>
    <row r="32" spans="1:10" ht="51.75" customHeight="1" x14ac:dyDescent="0.25">
      <c r="A32" s="285"/>
      <c r="B32" s="311"/>
      <c r="C32" s="312"/>
      <c r="D32" s="312"/>
      <c r="E32" s="315"/>
      <c r="F32" s="104" t="s">
        <v>842</v>
      </c>
      <c r="G32" s="297"/>
      <c r="H32" s="312"/>
      <c r="I32" s="312"/>
      <c r="J32" s="312"/>
    </row>
    <row r="33" spans="1:10" ht="51.75" customHeight="1" x14ac:dyDescent="0.25">
      <c r="A33" s="285"/>
      <c r="B33" s="311"/>
      <c r="C33" s="312"/>
      <c r="D33" s="312"/>
      <c r="E33" s="315"/>
      <c r="F33" s="104" t="s">
        <v>843</v>
      </c>
      <c r="G33" s="297"/>
      <c r="H33" s="312"/>
      <c r="I33" s="312"/>
      <c r="J33" s="312"/>
    </row>
    <row r="34" spans="1:10" ht="51.75" customHeight="1" x14ac:dyDescent="0.25">
      <c r="A34" s="285"/>
      <c r="B34" s="311"/>
      <c r="C34" s="312"/>
      <c r="D34" s="312"/>
      <c r="E34" s="315"/>
      <c r="F34" s="104" t="s">
        <v>844</v>
      </c>
      <c r="G34" s="297"/>
      <c r="H34" s="312"/>
      <c r="I34" s="312"/>
      <c r="J34" s="312"/>
    </row>
    <row r="35" spans="1:10" ht="51.75" customHeight="1" x14ac:dyDescent="0.25">
      <c r="A35" s="285"/>
      <c r="B35" s="311"/>
      <c r="C35" s="312"/>
      <c r="D35" s="312"/>
      <c r="E35" s="315"/>
      <c r="F35" s="104" t="s">
        <v>845</v>
      </c>
      <c r="G35" s="297"/>
      <c r="H35" s="312"/>
      <c r="I35" s="312"/>
      <c r="J35" s="312"/>
    </row>
    <row r="36" spans="1:10" ht="51.75" customHeight="1" x14ac:dyDescent="0.25">
      <c r="A36" s="286"/>
      <c r="B36" s="299"/>
      <c r="C36" s="291"/>
      <c r="D36" s="291"/>
      <c r="E36" s="295"/>
      <c r="F36" s="105" t="s">
        <v>846</v>
      </c>
      <c r="G36" s="297"/>
      <c r="H36" s="291"/>
      <c r="I36" s="291"/>
      <c r="J36" s="291"/>
    </row>
    <row r="37" spans="1:10" ht="70.5" customHeight="1" x14ac:dyDescent="0.25">
      <c r="A37" s="284" t="s">
        <v>847</v>
      </c>
      <c r="B37" s="298" t="s">
        <v>49</v>
      </c>
      <c r="C37" s="300" t="s">
        <v>800</v>
      </c>
      <c r="D37" s="290" t="s">
        <v>2107</v>
      </c>
      <c r="E37" s="294" t="s">
        <v>848</v>
      </c>
      <c r="F37" s="106" t="s">
        <v>849</v>
      </c>
      <c r="G37" s="296" t="s">
        <v>790</v>
      </c>
      <c r="H37" s="290" t="s">
        <v>19</v>
      </c>
      <c r="I37" s="290" t="s">
        <v>807</v>
      </c>
      <c r="J37" s="290" t="s">
        <v>797</v>
      </c>
    </row>
    <row r="38" spans="1:10" ht="57" customHeight="1" x14ac:dyDescent="0.25">
      <c r="A38" s="286"/>
      <c r="B38" s="299"/>
      <c r="C38" s="301"/>
      <c r="D38" s="291"/>
      <c r="E38" s="295"/>
      <c r="F38" s="105" t="s">
        <v>850</v>
      </c>
      <c r="G38" s="297"/>
      <c r="H38" s="291"/>
      <c r="I38" s="291"/>
      <c r="J38" s="291"/>
    </row>
    <row r="39" spans="1:10" ht="83.25" customHeight="1" x14ac:dyDescent="0.25">
      <c r="A39" s="284" t="s">
        <v>851</v>
      </c>
      <c r="B39" s="292" t="s">
        <v>50</v>
      </c>
      <c r="C39" s="290" t="s">
        <v>800</v>
      </c>
      <c r="D39" s="290" t="s">
        <v>28</v>
      </c>
      <c r="E39" s="294" t="s">
        <v>786</v>
      </c>
      <c r="F39" s="106" t="s">
        <v>795</v>
      </c>
      <c r="G39" s="296" t="s">
        <v>2147</v>
      </c>
      <c r="H39" s="290" t="s">
        <v>19</v>
      </c>
      <c r="I39" s="290" t="s">
        <v>51</v>
      </c>
      <c r="J39" s="290" t="s">
        <v>797</v>
      </c>
    </row>
    <row r="40" spans="1:10" ht="69.75" customHeight="1" x14ac:dyDescent="0.25">
      <c r="A40" s="286"/>
      <c r="B40" s="293"/>
      <c r="C40" s="291"/>
      <c r="D40" s="291"/>
      <c r="E40" s="295"/>
      <c r="F40" s="105" t="s">
        <v>852</v>
      </c>
      <c r="G40" s="297"/>
      <c r="H40" s="291"/>
      <c r="I40" s="291"/>
      <c r="J40" s="291"/>
    </row>
    <row r="41" spans="1:10" ht="216.75" x14ac:dyDescent="0.25">
      <c r="A41" s="25" t="s">
        <v>853</v>
      </c>
      <c r="B41" s="7" t="s">
        <v>52</v>
      </c>
      <c r="C41" s="112" t="s">
        <v>800</v>
      </c>
      <c r="D41" s="112" t="s">
        <v>2108</v>
      </c>
      <c r="E41" s="8" t="s">
        <v>854</v>
      </c>
      <c r="F41" s="8" t="s">
        <v>855</v>
      </c>
      <c r="G41" s="110" t="s">
        <v>2147</v>
      </c>
      <c r="H41" s="112" t="s">
        <v>856</v>
      </c>
      <c r="I41" s="112" t="s">
        <v>2112</v>
      </c>
      <c r="J41" s="112" t="s">
        <v>857</v>
      </c>
    </row>
    <row r="42" spans="1:10" ht="127.5" x14ac:dyDescent="0.25">
      <c r="A42" s="25" t="s">
        <v>858</v>
      </c>
      <c r="B42" s="7" t="s">
        <v>54</v>
      </c>
      <c r="C42" s="112" t="s">
        <v>800</v>
      </c>
      <c r="D42" s="112" t="s">
        <v>93</v>
      </c>
      <c r="E42" s="8" t="s">
        <v>859</v>
      </c>
      <c r="F42" s="8" t="s">
        <v>860</v>
      </c>
      <c r="G42" s="110" t="s">
        <v>790</v>
      </c>
      <c r="H42" s="8" t="s">
        <v>19</v>
      </c>
      <c r="I42" s="112" t="s">
        <v>861</v>
      </c>
      <c r="J42" s="112" t="s">
        <v>862</v>
      </c>
    </row>
    <row r="43" spans="1:10" ht="75" customHeight="1" x14ac:dyDescent="0.25">
      <c r="A43" s="25" t="s">
        <v>863</v>
      </c>
      <c r="B43" s="22" t="s">
        <v>56</v>
      </c>
      <c r="C43" s="112" t="s">
        <v>800</v>
      </c>
      <c r="D43" s="112" t="s">
        <v>28</v>
      </c>
      <c r="E43" s="8" t="s">
        <v>864</v>
      </c>
      <c r="F43" s="8" t="s">
        <v>865</v>
      </c>
      <c r="G43" s="110" t="s">
        <v>790</v>
      </c>
      <c r="H43" s="8" t="s">
        <v>19</v>
      </c>
      <c r="I43" s="112" t="s">
        <v>866</v>
      </c>
      <c r="J43" s="112" t="s">
        <v>862</v>
      </c>
    </row>
    <row r="44" spans="1:10" ht="51" x14ac:dyDescent="0.25">
      <c r="A44" s="25" t="s">
        <v>867</v>
      </c>
      <c r="B44" s="7" t="s">
        <v>58</v>
      </c>
      <c r="C44" s="112" t="s">
        <v>800</v>
      </c>
      <c r="D44" s="112" t="s">
        <v>59</v>
      </c>
      <c r="E44" s="8" t="s">
        <v>868</v>
      </c>
      <c r="F44" s="8" t="s">
        <v>869</v>
      </c>
      <c r="G44" s="110" t="s">
        <v>790</v>
      </c>
      <c r="H44" s="8" t="s">
        <v>19</v>
      </c>
      <c r="I44" s="112" t="s">
        <v>807</v>
      </c>
      <c r="J44" s="112" t="s">
        <v>870</v>
      </c>
    </row>
    <row r="45" spans="1:10" ht="63.75" x14ac:dyDescent="0.25">
      <c r="A45" s="25" t="s">
        <v>871</v>
      </c>
      <c r="B45" s="7" t="s">
        <v>60</v>
      </c>
      <c r="C45" s="112" t="s">
        <v>800</v>
      </c>
      <c r="D45" s="112" t="s">
        <v>28</v>
      </c>
      <c r="E45" s="8" t="s">
        <v>872</v>
      </c>
      <c r="F45" s="8" t="s">
        <v>873</v>
      </c>
      <c r="G45" s="110" t="s">
        <v>790</v>
      </c>
      <c r="H45" s="8" t="s">
        <v>19</v>
      </c>
      <c r="I45" s="112" t="s">
        <v>807</v>
      </c>
      <c r="J45" s="112" t="s">
        <v>870</v>
      </c>
    </row>
    <row r="46" spans="1:10" ht="76.5" x14ac:dyDescent="0.25">
      <c r="A46" s="25" t="s">
        <v>874</v>
      </c>
      <c r="B46" s="9" t="s">
        <v>61</v>
      </c>
      <c r="C46" s="112" t="s">
        <v>800</v>
      </c>
      <c r="D46" s="102" t="s">
        <v>28</v>
      </c>
      <c r="E46" s="106" t="s">
        <v>875</v>
      </c>
      <c r="F46" s="106" t="s">
        <v>876</v>
      </c>
      <c r="G46" s="110" t="s">
        <v>790</v>
      </c>
      <c r="H46" s="8" t="s">
        <v>19</v>
      </c>
      <c r="I46" s="112" t="s">
        <v>807</v>
      </c>
      <c r="J46" s="112" t="s">
        <v>870</v>
      </c>
    </row>
    <row r="47" spans="1:10" ht="102" x14ac:dyDescent="0.25">
      <c r="A47" s="25" t="s">
        <v>877</v>
      </c>
      <c r="B47" s="26" t="s">
        <v>62</v>
      </c>
      <c r="C47" s="112" t="s">
        <v>800</v>
      </c>
      <c r="D47" s="113" t="s">
        <v>2109</v>
      </c>
      <c r="E47" s="27" t="s">
        <v>878</v>
      </c>
      <c r="F47" s="113" t="s">
        <v>879</v>
      </c>
      <c r="G47" s="110" t="s">
        <v>790</v>
      </c>
      <c r="H47" s="8" t="s">
        <v>19</v>
      </c>
      <c r="I47" s="112" t="s">
        <v>880</v>
      </c>
      <c r="J47" s="112" t="s">
        <v>777</v>
      </c>
    </row>
    <row r="48" spans="1:10" ht="76.5" x14ac:dyDescent="0.25">
      <c r="A48" s="25" t="s">
        <v>881</v>
      </c>
      <c r="B48" s="26" t="s">
        <v>64</v>
      </c>
      <c r="C48" s="112" t="s">
        <v>800</v>
      </c>
      <c r="D48" s="113" t="s">
        <v>28</v>
      </c>
      <c r="E48" s="114" t="s">
        <v>882</v>
      </c>
      <c r="F48" s="114" t="s">
        <v>883</v>
      </c>
      <c r="G48" s="110" t="s">
        <v>790</v>
      </c>
      <c r="H48" s="8" t="s">
        <v>19</v>
      </c>
      <c r="I48" s="112" t="s">
        <v>884</v>
      </c>
      <c r="J48" s="112" t="s">
        <v>777</v>
      </c>
    </row>
    <row r="49" spans="1:10" ht="175.5" customHeight="1" x14ac:dyDescent="0.25">
      <c r="A49" s="25" t="s">
        <v>885</v>
      </c>
      <c r="B49" s="26" t="s">
        <v>65</v>
      </c>
      <c r="C49" s="112" t="s">
        <v>800</v>
      </c>
      <c r="D49" s="113" t="s">
        <v>28</v>
      </c>
      <c r="E49" s="114" t="s">
        <v>886</v>
      </c>
      <c r="F49" s="114" t="s">
        <v>887</v>
      </c>
      <c r="G49" s="110" t="s">
        <v>790</v>
      </c>
      <c r="H49" s="8" t="s">
        <v>19</v>
      </c>
      <c r="I49" s="112" t="s">
        <v>884</v>
      </c>
      <c r="J49" s="112" t="s">
        <v>777</v>
      </c>
    </row>
    <row r="50" spans="1:10" ht="114.75" x14ac:dyDescent="0.25">
      <c r="A50" s="25" t="s">
        <v>888</v>
      </c>
      <c r="B50" s="26" t="s">
        <v>66</v>
      </c>
      <c r="C50" s="112" t="s">
        <v>800</v>
      </c>
      <c r="D50" s="113" t="s">
        <v>28</v>
      </c>
      <c r="E50" s="114" t="s">
        <v>889</v>
      </c>
      <c r="F50" s="114" t="s">
        <v>890</v>
      </c>
      <c r="G50" s="110" t="s">
        <v>2147</v>
      </c>
      <c r="H50" s="8" t="s">
        <v>19</v>
      </c>
      <c r="I50" s="112" t="s">
        <v>51</v>
      </c>
      <c r="J50" s="112" t="s">
        <v>777</v>
      </c>
    </row>
    <row r="51" spans="1:10" ht="242.25" x14ac:dyDescent="0.25">
      <c r="A51" s="25" t="s">
        <v>891</v>
      </c>
      <c r="B51" s="26" t="s">
        <v>67</v>
      </c>
      <c r="C51" s="112" t="s">
        <v>800</v>
      </c>
      <c r="D51" s="113" t="s">
        <v>28</v>
      </c>
      <c r="E51" s="114" t="s">
        <v>892</v>
      </c>
      <c r="F51" s="114" t="s">
        <v>893</v>
      </c>
      <c r="G51" s="110" t="s">
        <v>790</v>
      </c>
      <c r="H51" s="8" t="s">
        <v>19</v>
      </c>
      <c r="I51" s="112" t="s">
        <v>866</v>
      </c>
      <c r="J51" s="112" t="s">
        <v>777</v>
      </c>
    </row>
    <row r="52" spans="1:10" ht="89.25" x14ac:dyDescent="0.25">
      <c r="A52" s="25" t="s">
        <v>894</v>
      </c>
      <c r="B52" s="26" t="s">
        <v>68</v>
      </c>
      <c r="C52" s="112" t="s">
        <v>800</v>
      </c>
      <c r="D52" s="113" t="s">
        <v>28</v>
      </c>
      <c r="E52" s="114" t="s">
        <v>895</v>
      </c>
      <c r="F52" s="114" t="s">
        <v>896</v>
      </c>
      <c r="G52" s="6" t="s">
        <v>790</v>
      </c>
      <c r="H52" s="8" t="s">
        <v>19</v>
      </c>
      <c r="I52" s="112" t="s">
        <v>866</v>
      </c>
      <c r="J52" s="112" t="s">
        <v>777</v>
      </c>
    </row>
    <row r="53" spans="1:10" ht="76.5" x14ac:dyDescent="0.25">
      <c r="A53" s="25" t="s">
        <v>897</v>
      </c>
      <c r="B53" s="26" t="s">
        <v>69</v>
      </c>
      <c r="C53" s="112" t="s">
        <v>800</v>
      </c>
      <c r="D53" s="113" t="s">
        <v>28</v>
      </c>
      <c r="E53" s="114" t="s">
        <v>898</v>
      </c>
      <c r="F53" s="114" t="s">
        <v>899</v>
      </c>
      <c r="G53" s="6" t="s">
        <v>790</v>
      </c>
      <c r="H53" s="8" t="s">
        <v>19</v>
      </c>
      <c r="I53" s="112" t="s">
        <v>900</v>
      </c>
      <c r="J53" s="112" t="s">
        <v>777</v>
      </c>
    </row>
    <row r="54" spans="1:10" ht="120.75" customHeight="1" x14ac:dyDescent="0.25">
      <c r="A54" s="25" t="s">
        <v>901</v>
      </c>
      <c r="B54" s="26" t="s">
        <v>70</v>
      </c>
      <c r="C54" s="112" t="s">
        <v>800</v>
      </c>
      <c r="D54" s="113" t="s">
        <v>28</v>
      </c>
      <c r="E54" s="114" t="s">
        <v>902</v>
      </c>
      <c r="F54" s="114" t="s">
        <v>903</v>
      </c>
      <c r="G54" s="6" t="s">
        <v>790</v>
      </c>
      <c r="H54" s="8" t="s">
        <v>19</v>
      </c>
      <c r="I54" s="112" t="s">
        <v>904</v>
      </c>
      <c r="J54" s="112" t="s">
        <v>777</v>
      </c>
    </row>
    <row r="55" spans="1:10" ht="191.25" x14ac:dyDescent="0.25">
      <c r="A55" s="25" t="s">
        <v>905</v>
      </c>
      <c r="B55" s="26" t="s">
        <v>71</v>
      </c>
      <c r="C55" s="112" t="s">
        <v>800</v>
      </c>
      <c r="D55" s="113" t="s">
        <v>28</v>
      </c>
      <c r="E55" s="114" t="s">
        <v>906</v>
      </c>
      <c r="F55" s="114" t="s">
        <v>907</v>
      </c>
      <c r="G55" s="6" t="s">
        <v>2147</v>
      </c>
      <c r="H55" s="112" t="s">
        <v>19</v>
      </c>
      <c r="I55" s="112" t="s">
        <v>51</v>
      </c>
      <c r="J55" s="112" t="s">
        <v>777</v>
      </c>
    </row>
    <row r="56" spans="1:10" ht="78" x14ac:dyDescent="0.25">
      <c r="A56" s="25" t="s">
        <v>908</v>
      </c>
      <c r="B56" s="26" t="s">
        <v>72</v>
      </c>
      <c r="C56" s="112" t="s">
        <v>800</v>
      </c>
      <c r="D56" s="113" t="s">
        <v>28</v>
      </c>
      <c r="E56" s="114" t="s">
        <v>909</v>
      </c>
      <c r="F56" s="114" t="s">
        <v>910</v>
      </c>
      <c r="G56" s="6" t="s">
        <v>790</v>
      </c>
      <c r="H56" s="112" t="s">
        <v>19</v>
      </c>
      <c r="I56" s="112" t="s">
        <v>904</v>
      </c>
      <c r="J56" s="112" t="s">
        <v>777</v>
      </c>
    </row>
    <row r="57" spans="1:10" ht="153" x14ac:dyDescent="0.25">
      <c r="A57" s="25" t="s">
        <v>911</v>
      </c>
      <c r="B57" s="26" t="s">
        <v>73</v>
      </c>
      <c r="C57" s="112" t="s">
        <v>800</v>
      </c>
      <c r="D57" s="113" t="s">
        <v>2113</v>
      </c>
      <c r="E57" s="114" t="s">
        <v>912</v>
      </c>
      <c r="F57" s="28" t="s">
        <v>913</v>
      </c>
      <c r="G57" s="6" t="s">
        <v>790</v>
      </c>
      <c r="H57" s="112" t="s">
        <v>19</v>
      </c>
      <c r="I57" s="112" t="s">
        <v>914</v>
      </c>
      <c r="J57" s="112" t="s">
        <v>915</v>
      </c>
    </row>
    <row r="58" spans="1:10" ht="153" x14ac:dyDescent="0.25">
      <c r="A58" s="25" t="s">
        <v>916</v>
      </c>
      <c r="B58" s="26" t="s">
        <v>74</v>
      </c>
      <c r="C58" s="112" t="s">
        <v>800</v>
      </c>
      <c r="D58" s="113" t="s">
        <v>2110</v>
      </c>
      <c r="E58" s="114" t="s">
        <v>917</v>
      </c>
      <c r="F58" s="114" t="s">
        <v>918</v>
      </c>
      <c r="G58" s="6" t="s">
        <v>790</v>
      </c>
      <c r="H58" s="112" t="s">
        <v>19</v>
      </c>
      <c r="I58" s="112" t="s">
        <v>919</v>
      </c>
      <c r="J58" s="112" t="s">
        <v>915</v>
      </c>
    </row>
    <row r="59" spans="1:10" ht="140.25" x14ac:dyDescent="0.25">
      <c r="A59" s="25" t="s">
        <v>920</v>
      </c>
      <c r="B59" s="26" t="s">
        <v>75</v>
      </c>
      <c r="C59" s="112" t="s">
        <v>800</v>
      </c>
      <c r="D59" s="113" t="s">
        <v>28</v>
      </c>
      <c r="E59" s="114" t="s">
        <v>921</v>
      </c>
      <c r="F59" s="114" t="s">
        <v>922</v>
      </c>
      <c r="G59" s="6" t="s">
        <v>790</v>
      </c>
      <c r="H59" s="112" t="s">
        <v>19</v>
      </c>
      <c r="I59" s="112" t="s">
        <v>866</v>
      </c>
      <c r="J59" s="112" t="s">
        <v>777</v>
      </c>
    </row>
    <row r="60" spans="1:10" ht="140.25" x14ac:dyDescent="0.25">
      <c r="A60" s="25" t="s">
        <v>923</v>
      </c>
      <c r="B60" s="26" t="s">
        <v>76</v>
      </c>
      <c r="C60" s="112" t="s">
        <v>800</v>
      </c>
      <c r="D60" s="113" t="s">
        <v>28</v>
      </c>
      <c r="E60" s="114" t="s">
        <v>924</v>
      </c>
      <c r="F60" s="114" t="s">
        <v>925</v>
      </c>
      <c r="G60" s="6" t="s">
        <v>790</v>
      </c>
      <c r="H60" s="112" t="s">
        <v>19</v>
      </c>
      <c r="I60" s="112" t="s">
        <v>866</v>
      </c>
      <c r="J60" s="112" t="s">
        <v>777</v>
      </c>
    </row>
    <row r="61" spans="1:10" ht="102" x14ac:dyDescent="0.25">
      <c r="A61" s="25" t="s">
        <v>926</v>
      </c>
      <c r="B61" s="26" t="s">
        <v>77</v>
      </c>
      <c r="C61" s="112" t="s">
        <v>800</v>
      </c>
      <c r="D61" s="113" t="s">
        <v>28</v>
      </c>
      <c r="E61" s="114" t="s">
        <v>927</v>
      </c>
      <c r="F61" s="114" t="s">
        <v>928</v>
      </c>
      <c r="G61" s="6" t="s">
        <v>790</v>
      </c>
      <c r="H61" s="112" t="s">
        <v>19</v>
      </c>
      <c r="I61" s="112" t="s">
        <v>866</v>
      </c>
      <c r="J61" s="112" t="s">
        <v>777</v>
      </c>
    </row>
    <row r="62" spans="1:10" ht="114.75" x14ac:dyDescent="0.25">
      <c r="A62" s="25" t="s">
        <v>929</v>
      </c>
      <c r="B62" s="26" t="s">
        <v>78</v>
      </c>
      <c r="C62" s="112" t="s">
        <v>800</v>
      </c>
      <c r="D62" s="113" t="s">
        <v>28</v>
      </c>
      <c r="E62" s="114" t="s">
        <v>930</v>
      </c>
      <c r="F62" s="114" t="s">
        <v>931</v>
      </c>
      <c r="G62" s="6" t="s">
        <v>790</v>
      </c>
      <c r="H62" s="112" t="s">
        <v>19</v>
      </c>
      <c r="I62" s="112" t="s">
        <v>866</v>
      </c>
      <c r="J62" s="112" t="s">
        <v>777</v>
      </c>
    </row>
    <row r="63" spans="1:10" ht="114.75" x14ac:dyDescent="0.25">
      <c r="A63" s="25" t="s">
        <v>932</v>
      </c>
      <c r="B63" s="26" t="s">
        <v>79</v>
      </c>
      <c r="C63" s="112" t="s">
        <v>800</v>
      </c>
      <c r="D63" s="113" t="s">
        <v>28</v>
      </c>
      <c r="E63" s="114" t="s">
        <v>933</v>
      </c>
      <c r="F63" s="114" t="s">
        <v>934</v>
      </c>
      <c r="G63" s="6" t="s">
        <v>790</v>
      </c>
      <c r="H63" s="112" t="s">
        <v>19</v>
      </c>
      <c r="I63" s="112" t="s">
        <v>866</v>
      </c>
      <c r="J63" s="112" t="s">
        <v>777</v>
      </c>
    </row>
    <row r="64" spans="1:10" ht="89.25" x14ac:dyDescent="0.25">
      <c r="A64" s="25" t="s">
        <v>935</v>
      </c>
      <c r="B64" s="111" t="s">
        <v>80</v>
      </c>
      <c r="C64" s="112" t="s">
        <v>800</v>
      </c>
      <c r="D64" s="113" t="s">
        <v>28</v>
      </c>
      <c r="E64" s="114" t="s">
        <v>936</v>
      </c>
      <c r="F64" s="28" t="s">
        <v>937</v>
      </c>
      <c r="G64" s="6" t="s">
        <v>790</v>
      </c>
      <c r="H64" s="112" t="s">
        <v>19</v>
      </c>
      <c r="I64" s="112" t="s">
        <v>807</v>
      </c>
      <c r="J64" s="112" t="s">
        <v>777</v>
      </c>
    </row>
    <row r="65" spans="1:10" ht="76.5" x14ac:dyDescent="0.25">
      <c r="A65" s="25" t="s">
        <v>938</v>
      </c>
      <c r="B65" s="26" t="s">
        <v>81</v>
      </c>
      <c r="C65" s="112" t="s">
        <v>800</v>
      </c>
      <c r="D65" s="113" t="s">
        <v>28</v>
      </c>
      <c r="E65" s="114" t="s">
        <v>939</v>
      </c>
      <c r="F65" s="29" t="s">
        <v>940</v>
      </c>
      <c r="G65" s="6" t="s">
        <v>790</v>
      </c>
      <c r="H65" s="112" t="s">
        <v>19</v>
      </c>
      <c r="I65" s="15" t="s">
        <v>2152</v>
      </c>
      <c r="J65" s="112" t="s">
        <v>777</v>
      </c>
    </row>
    <row r="66" spans="1:10" ht="51" x14ac:dyDescent="0.25">
      <c r="A66" s="25" t="s">
        <v>941</v>
      </c>
      <c r="B66" s="26" t="s">
        <v>82</v>
      </c>
      <c r="C66" s="112" t="s">
        <v>800</v>
      </c>
      <c r="D66" s="113" t="s">
        <v>83</v>
      </c>
      <c r="E66" s="114" t="s">
        <v>942</v>
      </c>
      <c r="F66" s="29" t="s">
        <v>943</v>
      </c>
      <c r="G66" s="6" t="s">
        <v>2154</v>
      </c>
      <c r="H66" s="112" t="s">
        <v>944</v>
      </c>
      <c r="I66" s="15" t="s">
        <v>2153</v>
      </c>
      <c r="J66" s="112" t="s">
        <v>945</v>
      </c>
    </row>
    <row r="67" spans="1:10" ht="51" x14ac:dyDescent="0.25">
      <c r="A67" s="25" t="s">
        <v>946</v>
      </c>
      <c r="B67" s="26" t="s">
        <v>84</v>
      </c>
      <c r="C67" s="112" t="s">
        <v>800</v>
      </c>
      <c r="D67" s="113" t="s">
        <v>85</v>
      </c>
      <c r="E67" s="114" t="s">
        <v>947</v>
      </c>
      <c r="F67" s="115" t="s">
        <v>948</v>
      </c>
      <c r="G67" s="6" t="s">
        <v>2154</v>
      </c>
      <c r="H67" s="112" t="s">
        <v>944</v>
      </c>
      <c r="I67" s="15" t="s">
        <v>2155</v>
      </c>
      <c r="J67" s="112" t="s">
        <v>945</v>
      </c>
    </row>
    <row r="68" spans="1:10" ht="104.25" x14ac:dyDescent="0.25">
      <c r="A68" s="25" t="s">
        <v>949</v>
      </c>
      <c r="B68" s="26" t="s">
        <v>86</v>
      </c>
      <c r="C68" s="112" t="s">
        <v>800</v>
      </c>
      <c r="D68" s="113" t="s">
        <v>83</v>
      </c>
      <c r="E68" s="114" t="s">
        <v>950</v>
      </c>
      <c r="F68" s="28" t="s">
        <v>951</v>
      </c>
      <c r="G68" s="6" t="s">
        <v>2154</v>
      </c>
      <c r="H68" s="112" t="s">
        <v>944</v>
      </c>
      <c r="I68" s="15" t="s">
        <v>2155</v>
      </c>
      <c r="J68" s="112" t="s">
        <v>952</v>
      </c>
    </row>
    <row r="69" spans="1:10" ht="127.5" x14ac:dyDescent="0.25">
      <c r="A69" s="25" t="s">
        <v>953</v>
      </c>
      <c r="B69" s="26" t="s">
        <v>87</v>
      </c>
      <c r="C69" s="112" t="s">
        <v>800</v>
      </c>
      <c r="D69" s="113" t="s">
        <v>28</v>
      </c>
      <c r="E69" s="114" t="s">
        <v>954</v>
      </c>
      <c r="F69" s="28" t="s">
        <v>955</v>
      </c>
      <c r="G69" s="6" t="s">
        <v>790</v>
      </c>
      <c r="H69" s="112" t="s">
        <v>19</v>
      </c>
      <c r="I69" s="112" t="s">
        <v>807</v>
      </c>
      <c r="J69" s="112" t="s">
        <v>777</v>
      </c>
    </row>
    <row r="70" spans="1:10" ht="153" x14ac:dyDescent="0.25">
      <c r="A70" s="25" t="s">
        <v>956</v>
      </c>
      <c r="B70" s="26" t="s">
        <v>88</v>
      </c>
      <c r="C70" s="112" t="s">
        <v>800</v>
      </c>
      <c r="D70" s="113" t="s">
        <v>28</v>
      </c>
      <c r="E70" s="114" t="s">
        <v>957</v>
      </c>
      <c r="F70" s="28" t="s">
        <v>958</v>
      </c>
      <c r="G70" s="6" t="s">
        <v>790</v>
      </c>
      <c r="H70" s="112" t="s">
        <v>19</v>
      </c>
      <c r="I70" s="112" t="s">
        <v>807</v>
      </c>
      <c r="J70" s="112" t="s">
        <v>777</v>
      </c>
    </row>
    <row r="71" spans="1:10" ht="117.75" x14ac:dyDescent="0.25">
      <c r="A71" s="25" t="s">
        <v>959</v>
      </c>
      <c r="B71" s="30" t="s">
        <v>89</v>
      </c>
      <c r="C71" s="112" t="s">
        <v>800</v>
      </c>
      <c r="D71" s="31" t="s">
        <v>28</v>
      </c>
      <c r="E71" s="32" t="s">
        <v>960</v>
      </c>
      <c r="F71" s="32" t="s">
        <v>961</v>
      </c>
      <c r="G71" s="6" t="s">
        <v>790</v>
      </c>
      <c r="H71" s="112" t="s">
        <v>19</v>
      </c>
      <c r="I71" s="112" t="s">
        <v>807</v>
      </c>
      <c r="J71" s="112" t="s">
        <v>777</v>
      </c>
    </row>
    <row r="72" spans="1:10" ht="208.5" x14ac:dyDescent="0.25">
      <c r="A72" s="25" t="s">
        <v>962</v>
      </c>
      <c r="B72" s="26" t="s">
        <v>90</v>
      </c>
      <c r="C72" s="112" t="s">
        <v>800</v>
      </c>
      <c r="D72" s="113" t="s">
        <v>28</v>
      </c>
      <c r="E72" s="114"/>
      <c r="F72" s="33" t="s">
        <v>963</v>
      </c>
      <c r="G72" s="34" t="s">
        <v>790</v>
      </c>
      <c r="H72" s="112" t="s">
        <v>19</v>
      </c>
      <c r="I72" s="112" t="s">
        <v>807</v>
      </c>
      <c r="J72" s="112" t="s">
        <v>777</v>
      </c>
    </row>
    <row r="73" spans="1:10" ht="259.5" customHeight="1" x14ac:dyDescent="0.25">
      <c r="A73" s="25" t="s">
        <v>964</v>
      </c>
      <c r="B73" s="26" t="s">
        <v>91</v>
      </c>
      <c r="C73" s="112" t="s">
        <v>800</v>
      </c>
      <c r="D73" s="113" t="s">
        <v>28</v>
      </c>
      <c r="E73" s="114"/>
      <c r="F73" s="35" t="s">
        <v>965</v>
      </c>
      <c r="G73" s="34" t="s">
        <v>790</v>
      </c>
      <c r="H73" s="112" t="s">
        <v>19</v>
      </c>
      <c r="I73" s="112" t="s">
        <v>807</v>
      </c>
      <c r="J73" s="112" t="s">
        <v>777</v>
      </c>
    </row>
    <row r="74" spans="1:10" ht="76.5" x14ac:dyDescent="0.25">
      <c r="A74" s="25" t="s">
        <v>966</v>
      </c>
      <c r="B74" s="26" t="s">
        <v>92</v>
      </c>
      <c r="C74" s="112" t="s">
        <v>800</v>
      </c>
      <c r="D74" s="113" t="s">
        <v>55</v>
      </c>
      <c r="E74" s="114" t="s">
        <v>967</v>
      </c>
      <c r="F74" s="36" t="s">
        <v>968</v>
      </c>
      <c r="G74" s="34" t="s">
        <v>790</v>
      </c>
      <c r="H74" s="112" t="s">
        <v>19</v>
      </c>
      <c r="I74" s="112" t="s">
        <v>807</v>
      </c>
      <c r="J74" s="112" t="s">
        <v>777</v>
      </c>
    </row>
    <row r="75" spans="1:10" ht="140.25" x14ac:dyDescent="0.25">
      <c r="A75" s="25" t="s">
        <v>969</v>
      </c>
      <c r="B75" s="7" t="s">
        <v>95</v>
      </c>
      <c r="C75" s="112" t="s">
        <v>800</v>
      </c>
      <c r="D75" s="112" t="s">
        <v>59</v>
      </c>
      <c r="E75" s="37" t="s">
        <v>970</v>
      </c>
      <c r="F75" s="38" t="s">
        <v>971</v>
      </c>
      <c r="G75" s="34" t="s">
        <v>790</v>
      </c>
      <c r="H75" s="112" t="s">
        <v>19</v>
      </c>
      <c r="I75" s="112" t="s">
        <v>807</v>
      </c>
      <c r="J75" s="112" t="s">
        <v>777</v>
      </c>
    </row>
    <row r="76" spans="1:10" ht="186" customHeight="1" x14ac:dyDescent="0.25">
      <c r="A76" s="25" t="s">
        <v>972</v>
      </c>
      <c r="B76" s="7" t="s">
        <v>97</v>
      </c>
      <c r="C76" s="112" t="s">
        <v>800</v>
      </c>
      <c r="D76" s="112" t="s">
        <v>59</v>
      </c>
      <c r="E76" s="114" t="s">
        <v>973</v>
      </c>
      <c r="F76" s="39" t="s">
        <v>974</v>
      </c>
      <c r="G76" s="34" t="s">
        <v>790</v>
      </c>
      <c r="H76" s="112" t="s">
        <v>19</v>
      </c>
      <c r="I76" s="112" t="s">
        <v>807</v>
      </c>
      <c r="J76" s="112" t="s">
        <v>777</v>
      </c>
    </row>
    <row r="77" spans="1:10" ht="175.5" customHeight="1" x14ac:dyDescent="0.25">
      <c r="A77" s="25" t="s">
        <v>975</v>
      </c>
      <c r="B77" s="30" t="s">
        <v>98</v>
      </c>
      <c r="C77" s="112" t="s">
        <v>800</v>
      </c>
      <c r="D77" s="112" t="s">
        <v>398</v>
      </c>
      <c r="E77" s="40" t="s">
        <v>976</v>
      </c>
      <c r="F77" s="35" t="s">
        <v>977</v>
      </c>
      <c r="G77" s="34" t="s">
        <v>790</v>
      </c>
      <c r="H77" s="112" t="s">
        <v>19</v>
      </c>
      <c r="I77" s="112" t="s">
        <v>807</v>
      </c>
      <c r="J77" s="112" t="s">
        <v>777</v>
      </c>
    </row>
    <row r="78" spans="1:10" ht="165.75" x14ac:dyDescent="0.25">
      <c r="A78" s="25" t="s">
        <v>978</v>
      </c>
      <c r="B78" s="26" t="s">
        <v>99</v>
      </c>
      <c r="C78" s="112" t="s">
        <v>800</v>
      </c>
      <c r="D78" s="112" t="s">
        <v>59</v>
      </c>
      <c r="E78" s="40" t="s">
        <v>979</v>
      </c>
      <c r="F78" s="35" t="s">
        <v>980</v>
      </c>
      <c r="G78" s="34" t="s">
        <v>790</v>
      </c>
      <c r="H78" s="112" t="s">
        <v>19</v>
      </c>
      <c r="I78" s="112" t="s">
        <v>807</v>
      </c>
      <c r="J78" s="112" t="s">
        <v>777</v>
      </c>
    </row>
    <row r="79" spans="1:10" ht="191.25" x14ac:dyDescent="0.25">
      <c r="A79" s="25" t="s">
        <v>981</v>
      </c>
      <c r="B79" s="26" t="s">
        <v>100</v>
      </c>
      <c r="C79" s="112" t="s">
        <v>800</v>
      </c>
      <c r="D79" s="113" t="s">
        <v>28</v>
      </c>
      <c r="E79" s="40" t="s">
        <v>982</v>
      </c>
      <c r="F79" s="41" t="s">
        <v>983</v>
      </c>
      <c r="G79" s="34" t="s">
        <v>790</v>
      </c>
      <c r="H79" s="112" t="s">
        <v>19</v>
      </c>
      <c r="I79" s="112" t="s">
        <v>807</v>
      </c>
      <c r="J79" s="112" t="s">
        <v>777</v>
      </c>
    </row>
    <row r="80" spans="1:10" ht="194.25" customHeight="1" x14ac:dyDescent="0.25">
      <c r="A80" s="25" t="s">
        <v>984</v>
      </c>
      <c r="B80" s="26" t="s">
        <v>101</v>
      </c>
      <c r="C80" s="112" t="s">
        <v>800</v>
      </c>
      <c r="D80" s="113" t="s">
        <v>398</v>
      </c>
      <c r="E80" s="40" t="s">
        <v>985</v>
      </c>
      <c r="F80" s="35" t="s">
        <v>986</v>
      </c>
      <c r="G80" s="34" t="s">
        <v>790</v>
      </c>
      <c r="H80" s="112" t="s">
        <v>19</v>
      </c>
      <c r="I80" s="112" t="s">
        <v>807</v>
      </c>
      <c r="J80" s="112" t="s">
        <v>777</v>
      </c>
    </row>
    <row r="81" spans="1:10" ht="409.5" customHeight="1" x14ac:dyDescent="0.25">
      <c r="A81" s="25" t="s">
        <v>987</v>
      </c>
      <c r="B81" s="26" t="s">
        <v>102</v>
      </c>
      <c r="C81" s="112" t="s">
        <v>800</v>
      </c>
      <c r="D81" s="113" t="s">
        <v>28</v>
      </c>
      <c r="E81" s="114" t="s">
        <v>988</v>
      </c>
      <c r="F81" s="42" t="s">
        <v>989</v>
      </c>
      <c r="G81" s="34" t="s">
        <v>2147</v>
      </c>
      <c r="H81" s="112" t="s">
        <v>19</v>
      </c>
      <c r="I81" s="116" t="s">
        <v>96</v>
      </c>
      <c r="J81" s="112" t="s">
        <v>777</v>
      </c>
    </row>
    <row r="82" spans="1:10" ht="103.5" x14ac:dyDescent="0.25">
      <c r="A82" s="25" t="s">
        <v>990</v>
      </c>
      <c r="B82" s="26" t="s">
        <v>103</v>
      </c>
      <c r="C82" s="112" t="s">
        <v>800</v>
      </c>
      <c r="D82" s="113" t="s">
        <v>28</v>
      </c>
      <c r="E82" s="114" t="s">
        <v>991</v>
      </c>
      <c r="F82" s="42" t="s">
        <v>992</v>
      </c>
      <c r="G82" s="34" t="s">
        <v>2147</v>
      </c>
      <c r="H82" s="112" t="s">
        <v>19</v>
      </c>
      <c r="I82" s="116" t="s">
        <v>993</v>
      </c>
      <c r="J82" s="112" t="s">
        <v>777</v>
      </c>
    </row>
    <row r="83" spans="1:10" ht="210.75" customHeight="1" x14ac:dyDescent="0.25">
      <c r="A83" s="25" t="s">
        <v>994</v>
      </c>
      <c r="B83" s="26" t="s">
        <v>104</v>
      </c>
      <c r="C83" s="112" t="s">
        <v>800</v>
      </c>
      <c r="D83" s="113" t="s">
        <v>28</v>
      </c>
      <c r="E83" s="114" t="s">
        <v>995</v>
      </c>
      <c r="F83" s="42" t="s">
        <v>996</v>
      </c>
      <c r="G83" s="34" t="s">
        <v>2147</v>
      </c>
      <c r="H83" s="112" t="s">
        <v>19</v>
      </c>
      <c r="I83" s="116" t="s">
        <v>993</v>
      </c>
      <c r="J83" s="112" t="s">
        <v>777</v>
      </c>
    </row>
    <row r="84" spans="1:10" ht="136.5" x14ac:dyDescent="0.25">
      <c r="A84" s="25" t="s">
        <v>997</v>
      </c>
      <c r="B84" s="26" t="s">
        <v>105</v>
      </c>
      <c r="C84" s="112" t="s">
        <v>800</v>
      </c>
      <c r="D84" s="113" t="s">
        <v>55</v>
      </c>
      <c r="E84" s="40" t="s">
        <v>998</v>
      </c>
      <c r="F84" s="42" t="s">
        <v>999</v>
      </c>
      <c r="G84" s="34" t="s">
        <v>2147</v>
      </c>
      <c r="H84" s="112" t="s">
        <v>19</v>
      </c>
      <c r="I84" s="116" t="s">
        <v>1000</v>
      </c>
      <c r="J84" s="112" t="s">
        <v>777</v>
      </c>
    </row>
    <row r="85" spans="1:10" ht="132" x14ac:dyDescent="0.25">
      <c r="A85" s="25" t="s">
        <v>566</v>
      </c>
      <c r="B85" s="26" t="s">
        <v>106</v>
      </c>
      <c r="C85" s="112" t="s">
        <v>800</v>
      </c>
      <c r="D85" s="113" t="s">
        <v>28</v>
      </c>
      <c r="E85" s="97" t="s">
        <v>1001</v>
      </c>
      <c r="F85" s="42" t="s">
        <v>1002</v>
      </c>
      <c r="G85" s="34" t="s">
        <v>2147</v>
      </c>
      <c r="H85" s="112" t="s">
        <v>19</v>
      </c>
      <c r="I85" s="116" t="s">
        <v>993</v>
      </c>
      <c r="J85" s="112" t="s">
        <v>777</v>
      </c>
    </row>
    <row r="86" spans="1:10" ht="409.5" customHeight="1" x14ac:dyDescent="0.25">
      <c r="A86" s="284" t="s">
        <v>1003</v>
      </c>
      <c r="B86" s="287" t="s">
        <v>107</v>
      </c>
      <c r="C86" s="282" t="s">
        <v>800</v>
      </c>
      <c r="D86" s="288" t="s">
        <v>28</v>
      </c>
      <c r="E86" s="289" t="s">
        <v>1004</v>
      </c>
      <c r="F86" s="280" t="s">
        <v>1005</v>
      </c>
      <c r="G86" s="281" t="s">
        <v>2147</v>
      </c>
      <c r="H86" s="282" t="s">
        <v>19</v>
      </c>
      <c r="I86" s="283" t="s">
        <v>96</v>
      </c>
      <c r="J86" s="282" t="s">
        <v>777</v>
      </c>
    </row>
    <row r="87" spans="1:10" ht="409.5" customHeight="1" x14ac:dyDescent="0.25">
      <c r="A87" s="285"/>
      <c r="B87" s="287"/>
      <c r="C87" s="282"/>
      <c r="D87" s="288"/>
      <c r="E87" s="289"/>
      <c r="F87" s="280"/>
      <c r="G87" s="281"/>
      <c r="H87" s="282"/>
      <c r="I87" s="283"/>
      <c r="J87" s="282"/>
    </row>
    <row r="88" spans="1:10" ht="409.5" customHeight="1" x14ac:dyDescent="0.25">
      <c r="A88" s="285"/>
      <c r="B88" s="287"/>
      <c r="C88" s="282"/>
      <c r="D88" s="288"/>
      <c r="E88" s="289"/>
      <c r="F88" s="280"/>
      <c r="G88" s="281"/>
      <c r="H88" s="282"/>
      <c r="I88" s="283"/>
      <c r="J88" s="282"/>
    </row>
    <row r="89" spans="1:10" ht="396.75" customHeight="1" x14ac:dyDescent="0.25">
      <c r="A89" s="285"/>
      <c r="B89" s="287"/>
      <c r="C89" s="282"/>
      <c r="D89" s="288"/>
      <c r="E89" s="289"/>
      <c r="F89" s="280"/>
      <c r="G89" s="281"/>
      <c r="H89" s="282"/>
      <c r="I89" s="283"/>
      <c r="J89" s="282"/>
    </row>
    <row r="90" spans="1:10" ht="33" customHeight="1" x14ac:dyDescent="0.25">
      <c r="A90" s="285"/>
      <c r="B90" s="287"/>
      <c r="C90" s="282"/>
      <c r="D90" s="288"/>
      <c r="E90" s="289"/>
      <c r="F90" s="280"/>
      <c r="G90" s="281"/>
      <c r="H90" s="282"/>
      <c r="I90" s="283"/>
      <c r="J90" s="282"/>
    </row>
    <row r="91" spans="1:10" ht="3.75" customHeight="1" x14ac:dyDescent="0.25">
      <c r="A91" s="285"/>
      <c r="B91" s="287"/>
      <c r="C91" s="282"/>
      <c r="D91" s="288"/>
      <c r="E91" s="289"/>
      <c r="F91" s="280"/>
      <c r="G91" s="281"/>
      <c r="H91" s="282"/>
      <c r="I91" s="283"/>
      <c r="J91" s="282"/>
    </row>
    <row r="92" spans="1:10" ht="12" customHeight="1" x14ac:dyDescent="0.25">
      <c r="A92" s="285"/>
      <c r="B92" s="287"/>
      <c r="C92" s="282"/>
      <c r="D92" s="288"/>
      <c r="E92" s="289"/>
      <c r="F92" s="280"/>
      <c r="G92" s="281"/>
      <c r="H92" s="282"/>
      <c r="I92" s="283"/>
      <c r="J92" s="282"/>
    </row>
    <row r="93" spans="1:10" ht="4.5" customHeight="1" x14ac:dyDescent="0.25">
      <c r="A93" s="286"/>
      <c r="B93" s="287"/>
      <c r="C93" s="282"/>
      <c r="D93" s="288"/>
      <c r="E93" s="289"/>
      <c r="F93" s="280"/>
      <c r="G93" s="281"/>
      <c r="H93" s="282"/>
      <c r="I93" s="283"/>
      <c r="J93" s="282"/>
    </row>
    <row r="94" spans="1:10" ht="24.95" customHeight="1" x14ac:dyDescent="0.25">
      <c r="A94" s="279" t="s">
        <v>394</v>
      </c>
      <c r="B94" s="279"/>
      <c r="C94" s="279"/>
      <c r="D94" s="279"/>
      <c r="E94" s="279"/>
      <c r="F94" s="279"/>
      <c r="G94" s="279"/>
      <c r="H94" s="279"/>
      <c r="I94" s="279"/>
      <c r="J94" s="279"/>
    </row>
    <row r="95" spans="1:10" ht="72" customHeight="1" x14ac:dyDescent="0.25">
      <c r="A95" s="43" t="s">
        <v>1006</v>
      </c>
      <c r="B95" s="117" t="s">
        <v>1007</v>
      </c>
      <c r="C95" s="112" t="s">
        <v>1008</v>
      </c>
      <c r="D95" s="112" t="s">
        <v>59</v>
      </c>
      <c r="E95" s="112" t="s">
        <v>1009</v>
      </c>
      <c r="F95" s="112" t="s">
        <v>1010</v>
      </c>
      <c r="G95" s="18" t="s">
        <v>2147</v>
      </c>
      <c r="H95" s="112" t="s">
        <v>19</v>
      </c>
      <c r="I95" s="112" t="s">
        <v>1011</v>
      </c>
      <c r="J95" s="112" t="s">
        <v>1012</v>
      </c>
    </row>
    <row r="96" spans="1:10" ht="69.75" customHeight="1" x14ac:dyDescent="0.25">
      <c r="A96" s="43" t="s">
        <v>1013</v>
      </c>
      <c r="B96" s="117" t="s">
        <v>1014</v>
      </c>
      <c r="C96" s="112" t="s">
        <v>1015</v>
      </c>
      <c r="D96" s="112" t="s">
        <v>2107</v>
      </c>
      <c r="E96" s="112" t="s">
        <v>1009</v>
      </c>
      <c r="F96" s="112" t="s">
        <v>1016</v>
      </c>
      <c r="G96" s="18" t="s">
        <v>2147</v>
      </c>
      <c r="H96" s="112" t="s">
        <v>19</v>
      </c>
      <c r="I96" s="112" t="s">
        <v>1017</v>
      </c>
      <c r="J96" s="112" t="s">
        <v>1012</v>
      </c>
    </row>
    <row r="97" spans="1:10" ht="169.5" customHeight="1" x14ac:dyDescent="0.25">
      <c r="A97" s="43" t="s">
        <v>1018</v>
      </c>
      <c r="B97" s="117" t="s">
        <v>2180</v>
      </c>
      <c r="C97" s="112" t="s">
        <v>1008</v>
      </c>
      <c r="D97" s="112" t="s">
        <v>28</v>
      </c>
      <c r="E97" s="112" t="s">
        <v>2181</v>
      </c>
      <c r="F97" s="112" t="s">
        <v>2182</v>
      </c>
      <c r="G97" s="18" t="s">
        <v>2147</v>
      </c>
      <c r="H97" s="112" t="s">
        <v>1019</v>
      </c>
      <c r="I97" s="112" t="s">
        <v>51</v>
      </c>
      <c r="J97" s="112" t="s">
        <v>1012</v>
      </c>
    </row>
    <row r="98" spans="1:10" ht="54.75" customHeight="1" x14ac:dyDescent="0.25">
      <c r="A98" s="43" t="s">
        <v>1020</v>
      </c>
      <c r="B98" s="44" t="s">
        <v>1021</v>
      </c>
      <c r="C98" s="112" t="s">
        <v>1008</v>
      </c>
      <c r="D98" s="112" t="s">
        <v>2111</v>
      </c>
      <c r="E98" s="112" t="s">
        <v>1022</v>
      </c>
      <c r="F98" s="112" t="s">
        <v>1023</v>
      </c>
      <c r="G98" s="18" t="s">
        <v>790</v>
      </c>
      <c r="H98" s="112" t="s">
        <v>19</v>
      </c>
      <c r="I98" s="112" t="s">
        <v>807</v>
      </c>
      <c r="J98" s="112" t="s">
        <v>777</v>
      </c>
    </row>
    <row r="99" spans="1:10" ht="95.25" customHeight="1" x14ac:dyDescent="0.25">
      <c r="A99" s="43" t="s">
        <v>1024</v>
      </c>
      <c r="B99" s="44" t="s">
        <v>1025</v>
      </c>
      <c r="C99" s="112" t="s">
        <v>1008</v>
      </c>
      <c r="D99" s="112" t="s">
        <v>2111</v>
      </c>
      <c r="E99" s="112" t="s">
        <v>1026</v>
      </c>
      <c r="F99" s="112" t="s">
        <v>1027</v>
      </c>
      <c r="G99" s="18" t="s">
        <v>790</v>
      </c>
      <c r="H99" s="112" t="s">
        <v>19</v>
      </c>
      <c r="I99" s="112" t="s">
        <v>807</v>
      </c>
      <c r="J99" s="112" t="s">
        <v>777</v>
      </c>
    </row>
    <row r="100" spans="1:10" ht="80.25" customHeight="1" x14ac:dyDescent="0.25">
      <c r="A100" s="43" t="s">
        <v>1028</v>
      </c>
      <c r="B100" s="44" t="s">
        <v>1029</v>
      </c>
      <c r="C100" s="112" t="s">
        <v>1008</v>
      </c>
      <c r="D100" s="112" t="s">
        <v>28</v>
      </c>
      <c r="E100" s="106" t="s">
        <v>1030</v>
      </c>
      <c r="F100" s="15" t="s">
        <v>1031</v>
      </c>
      <c r="G100" s="18" t="s">
        <v>2147</v>
      </c>
      <c r="H100" s="112" t="s">
        <v>19</v>
      </c>
      <c r="I100" s="112" t="s">
        <v>51</v>
      </c>
      <c r="J100" s="112" t="s">
        <v>1012</v>
      </c>
    </row>
    <row r="101" spans="1:10" ht="102.75" customHeight="1" x14ac:dyDescent="0.25">
      <c r="A101" s="43" t="s">
        <v>1032</v>
      </c>
      <c r="B101" s="44" t="s">
        <v>1033</v>
      </c>
      <c r="C101" s="112" t="s">
        <v>1008</v>
      </c>
      <c r="D101" s="112" t="s">
        <v>2107</v>
      </c>
      <c r="E101" s="112" t="s">
        <v>1034</v>
      </c>
      <c r="F101" s="112" t="s">
        <v>1035</v>
      </c>
      <c r="G101" s="18" t="s">
        <v>2148</v>
      </c>
      <c r="H101" s="112" t="s">
        <v>1036</v>
      </c>
      <c r="I101" s="112" t="s">
        <v>2156</v>
      </c>
      <c r="J101" s="112" t="s">
        <v>1037</v>
      </c>
    </row>
    <row r="102" spans="1:10" ht="84" customHeight="1" x14ac:dyDescent="0.25">
      <c r="A102" s="43" t="s">
        <v>1038</v>
      </c>
      <c r="B102" s="44" t="s">
        <v>1039</v>
      </c>
      <c r="C102" s="112" t="s">
        <v>1008</v>
      </c>
      <c r="D102" s="112" t="s">
        <v>28</v>
      </c>
      <c r="E102" s="106" t="s">
        <v>1040</v>
      </c>
      <c r="F102" s="15" t="s">
        <v>1041</v>
      </c>
      <c r="G102" s="18" t="s">
        <v>2147</v>
      </c>
      <c r="H102" s="112" t="s">
        <v>19</v>
      </c>
      <c r="I102" s="112" t="s">
        <v>1042</v>
      </c>
      <c r="J102" s="112" t="s">
        <v>1043</v>
      </c>
    </row>
    <row r="103" spans="1:10" ht="125.25" customHeight="1" x14ac:dyDescent="0.25">
      <c r="A103" s="43" t="s">
        <v>1044</v>
      </c>
      <c r="B103" s="44" t="s">
        <v>1045</v>
      </c>
      <c r="C103" s="112" t="s">
        <v>1008</v>
      </c>
      <c r="D103" s="112" t="s">
        <v>28</v>
      </c>
      <c r="E103" s="106" t="s">
        <v>1040</v>
      </c>
      <c r="F103" s="15" t="s">
        <v>1046</v>
      </c>
      <c r="G103" s="18" t="s">
        <v>2147</v>
      </c>
      <c r="H103" s="112" t="s">
        <v>19</v>
      </c>
      <c r="I103" s="112" t="s">
        <v>1047</v>
      </c>
      <c r="J103" s="112" t="s">
        <v>1043</v>
      </c>
    </row>
    <row r="104" spans="1:10" ht="24.95" customHeight="1" x14ac:dyDescent="0.25">
      <c r="A104" s="279" t="s">
        <v>145</v>
      </c>
      <c r="B104" s="279"/>
      <c r="C104" s="279"/>
      <c r="D104" s="279"/>
      <c r="E104" s="279"/>
      <c r="F104" s="279"/>
      <c r="G104" s="279"/>
      <c r="H104" s="279"/>
      <c r="I104" s="279"/>
      <c r="J104" s="279"/>
    </row>
    <row r="105" spans="1:10" ht="171" customHeight="1" x14ac:dyDescent="0.25">
      <c r="A105" s="45" t="s">
        <v>1048</v>
      </c>
      <c r="B105" s="44" t="s">
        <v>1049</v>
      </c>
      <c r="C105" s="112" t="s">
        <v>1015</v>
      </c>
      <c r="D105" s="112" t="s">
        <v>2107</v>
      </c>
      <c r="E105" s="112" t="s">
        <v>1050</v>
      </c>
      <c r="F105" s="112" t="s">
        <v>1051</v>
      </c>
      <c r="G105" s="18" t="s">
        <v>2151</v>
      </c>
      <c r="H105" s="8" t="s">
        <v>19</v>
      </c>
      <c r="I105" s="112" t="s">
        <v>2157</v>
      </c>
      <c r="J105" s="112" t="s">
        <v>1012</v>
      </c>
    </row>
    <row r="106" spans="1:10" ht="76.5" x14ac:dyDescent="0.25">
      <c r="A106" s="45" t="s">
        <v>1052</v>
      </c>
      <c r="B106" s="44" t="s">
        <v>1053</v>
      </c>
      <c r="C106" s="112" t="s">
        <v>1015</v>
      </c>
      <c r="D106" s="112" t="s">
        <v>2107</v>
      </c>
      <c r="E106" s="112" t="s">
        <v>1054</v>
      </c>
      <c r="F106" s="112" t="s">
        <v>1055</v>
      </c>
      <c r="G106" s="18" t="s">
        <v>2151</v>
      </c>
      <c r="H106" s="8" t="s">
        <v>19</v>
      </c>
      <c r="I106" s="112" t="s">
        <v>2158</v>
      </c>
      <c r="J106" s="112" t="s">
        <v>1056</v>
      </c>
    </row>
    <row r="107" spans="1:10" ht="89.25" x14ac:dyDescent="0.25">
      <c r="A107" s="45" t="s">
        <v>1057</v>
      </c>
      <c r="B107" s="44" t="s">
        <v>1058</v>
      </c>
      <c r="C107" s="112" t="s">
        <v>1015</v>
      </c>
      <c r="D107" s="112" t="s">
        <v>2107</v>
      </c>
      <c r="E107" s="112" t="s">
        <v>1059</v>
      </c>
      <c r="F107" s="112" t="s">
        <v>1060</v>
      </c>
      <c r="G107" s="18" t="s">
        <v>2151</v>
      </c>
      <c r="H107" s="8" t="s">
        <v>19</v>
      </c>
      <c r="I107" s="112" t="s">
        <v>2170</v>
      </c>
      <c r="J107" s="112" t="s">
        <v>1012</v>
      </c>
    </row>
    <row r="108" spans="1:10" ht="76.5" x14ac:dyDescent="0.25">
      <c r="A108" s="45" t="s">
        <v>1061</v>
      </c>
      <c r="B108" s="44" t="s">
        <v>1062</v>
      </c>
      <c r="C108" s="112" t="s">
        <v>1015</v>
      </c>
      <c r="D108" s="112" t="s">
        <v>2107</v>
      </c>
      <c r="E108" s="112" t="s">
        <v>1063</v>
      </c>
      <c r="F108" s="112" t="s">
        <v>1064</v>
      </c>
      <c r="G108" s="18" t="s">
        <v>2151</v>
      </c>
      <c r="H108" s="8" t="s">
        <v>19</v>
      </c>
      <c r="I108" s="112" t="s">
        <v>2159</v>
      </c>
      <c r="J108" s="112" t="s">
        <v>1012</v>
      </c>
    </row>
    <row r="109" spans="1:10" ht="76.5" x14ac:dyDescent="0.25">
      <c r="A109" s="45" t="s">
        <v>1065</v>
      </c>
      <c r="B109" s="44" t="s">
        <v>1066</v>
      </c>
      <c r="C109" s="112" t="s">
        <v>1015</v>
      </c>
      <c r="D109" s="112" t="s">
        <v>2107</v>
      </c>
      <c r="E109" s="112" t="s">
        <v>1067</v>
      </c>
      <c r="F109" s="112" t="s">
        <v>1068</v>
      </c>
      <c r="G109" s="18" t="s">
        <v>2151</v>
      </c>
      <c r="H109" s="8" t="s">
        <v>19</v>
      </c>
      <c r="I109" s="112" t="s">
        <v>2160</v>
      </c>
      <c r="J109" s="112" t="s">
        <v>1012</v>
      </c>
    </row>
    <row r="110" spans="1:10" ht="63.75" x14ac:dyDescent="0.25">
      <c r="A110" s="45" t="s">
        <v>1069</v>
      </c>
      <c r="B110" s="44" t="s">
        <v>2161</v>
      </c>
      <c r="C110" s="112" t="s">
        <v>1008</v>
      </c>
      <c r="D110" s="112" t="s">
        <v>2107</v>
      </c>
      <c r="E110" s="112" t="s">
        <v>1067</v>
      </c>
      <c r="F110" s="112" t="s">
        <v>1070</v>
      </c>
      <c r="G110" s="18" t="s">
        <v>2151</v>
      </c>
      <c r="H110" s="8" t="s">
        <v>19</v>
      </c>
      <c r="I110" s="112" t="s">
        <v>2160</v>
      </c>
      <c r="J110" s="112" t="s">
        <v>1012</v>
      </c>
    </row>
    <row r="111" spans="1:10" ht="24.95" customHeight="1" x14ac:dyDescent="0.25">
      <c r="A111" s="279" t="s">
        <v>155</v>
      </c>
      <c r="B111" s="279"/>
      <c r="C111" s="279"/>
      <c r="D111" s="279"/>
      <c r="E111" s="279"/>
      <c r="F111" s="279"/>
      <c r="G111" s="279"/>
      <c r="H111" s="279"/>
      <c r="I111" s="279"/>
      <c r="J111" s="279"/>
    </row>
    <row r="112" spans="1:10" ht="76.5" x14ac:dyDescent="0.25">
      <c r="A112" s="43" t="s">
        <v>1071</v>
      </c>
      <c r="B112" s="44" t="s">
        <v>1072</v>
      </c>
      <c r="C112" s="112" t="s">
        <v>1008</v>
      </c>
      <c r="D112" s="112" t="s">
        <v>28</v>
      </c>
      <c r="E112" s="106" t="s">
        <v>1073</v>
      </c>
      <c r="F112" s="15" t="s">
        <v>2162</v>
      </c>
      <c r="G112" s="18" t="s">
        <v>2151</v>
      </c>
      <c r="H112" s="8" t="s">
        <v>19</v>
      </c>
      <c r="I112" s="112" t="s">
        <v>2163</v>
      </c>
      <c r="J112" s="112" t="s">
        <v>1012</v>
      </c>
    </row>
    <row r="113" spans="1:10" ht="51" x14ac:dyDescent="0.25">
      <c r="A113" s="43" t="s">
        <v>1074</v>
      </c>
      <c r="B113" s="44" t="s">
        <v>1075</v>
      </c>
      <c r="C113" s="112" t="s">
        <v>1008</v>
      </c>
      <c r="D113" s="112" t="s">
        <v>2111</v>
      </c>
      <c r="E113" s="106" t="s">
        <v>1076</v>
      </c>
      <c r="F113" s="15" t="s">
        <v>1077</v>
      </c>
      <c r="G113" s="18" t="s">
        <v>2151</v>
      </c>
      <c r="H113" s="8" t="s">
        <v>19</v>
      </c>
      <c r="I113" s="112" t="s">
        <v>2164</v>
      </c>
      <c r="J113" s="112" t="s">
        <v>1012</v>
      </c>
    </row>
    <row r="114" spans="1:10" ht="131.25" customHeight="1" x14ac:dyDescent="0.25">
      <c r="A114" s="43" t="s">
        <v>1078</v>
      </c>
      <c r="B114" s="44" t="s">
        <v>1079</v>
      </c>
      <c r="C114" s="112" t="s">
        <v>1008</v>
      </c>
      <c r="D114" s="112" t="s">
        <v>2111</v>
      </c>
      <c r="E114" s="112" t="s">
        <v>1080</v>
      </c>
      <c r="F114" s="112" t="s">
        <v>1081</v>
      </c>
      <c r="G114" s="18" t="s">
        <v>2151</v>
      </c>
      <c r="H114" s="8" t="s">
        <v>19</v>
      </c>
      <c r="I114" s="112" t="s">
        <v>1082</v>
      </c>
      <c r="J114" s="112" t="s">
        <v>1012</v>
      </c>
    </row>
    <row r="115" spans="1:10" ht="24.95" customHeight="1" x14ac:dyDescent="0.25">
      <c r="A115" s="279" t="s">
        <v>166</v>
      </c>
      <c r="B115" s="279"/>
      <c r="C115" s="279"/>
      <c r="D115" s="279"/>
      <c r="E115" s="279"/>
      <c r="F115" s="279"/>
      <c r="G115" s="279"/>
      <c r="H115" s="279"/>
      <c r="I115" s="279"/>
      <c r="J115" s="279"/>
    </row>
    <row r="116" spans="1:10" ht="92.25" customHeight="1" x14ac:dyDescent="0.25">
      <c r="A116" s="45" t="s">
        <v>1083</v>
      </c>
      <c r="B116" s="44" t="s">
        <v>1084</v>
      </c>
      <c r="C116" s="112" t="s">
        <v>1008</v>
      </c>
      <c r="D116" s="112" t="s">
        <v>59</v>
      </c>
      <c r="E116" s="112" t="s">
        <v>1085</v>
      </c>
      <c r="F116" s="112" t="s">
        <v>1086</v>
      </c>
      <c r="G116" s="18" t="s">
        <v>2151</v>
      </c>
      <c r="H116" s="8" t="s">
        <v>19</v>
      </c>
      <c r="I116" s="112" t="s">
        <v>2165</v>
      </c>
      <c r="J116" s="112" t="s">
        <v>1012</v>
      </c>
    </row>
    <row r="117" spans="1:10" ht="153" x14ac:dyDescent="0.25">
      <c r="A117" s="45" t="s">
        <v>1087</v>
      </c>
      <c r="B117" s="44" t="s">
        <v>1088</v>
      </c>
      <c r="C117" s="112" t="s">
        <v>1015</v>
      </c>
      <c r="D117" s="112" t="s">
        <v>28</v>
      </c>
      <c r="E117" s="106" t="s">
        <v>1089</v>
      </c>
      <c r="F117" s="15" t="s">
        <v>1090</v>
      </c>
      <c r="G117" s="18" t="s">
        <v>2151</v>
      </c>
      <c r="H117" s="8" t="s">
        <v>19</v>
      </c>
      <c r="I117" s="112" t="s">
        <v>2166</v>
      </c>
      <c r="J117" s="112" t="s">
        <v>1012</v>
      </c>
    </row>
    <row r="118" spans="1:10" ht="127.5" x14ac:dyDescent="0.25">
      <c r="A118" s="45" t="s">
        <v>1091</v>
      </c>
      <c r="B118" s="44" t="s">
        <v>1092</v>
      </c>
      <c r="C118" s="112" t="s">
        <v>1008</v>
      </c>
      <c r="D118" s="112" t="s">
        <v>59</v>
      </c>
      <c r="E118" s="112" t="s">
        <v>1093</v>
      </c>
      <c r="F118" s="112" t="s">
        <v>1094</v>
      </c>
      <c r="G118" s="18" t="s">
        <v>2151</v>
      </c>
      <c r="H118" s="8" t="s">
        <v>19</v>
      </c>
      <c r="I118" s="112" t="s">
        <v>2167</v>
      </c>
      <c r="J118" s="112" t="s">
        <v>1012</v>
      </c>
    </row>
    <row r="119" spans="1:10" ht="75" customHeight="1" x14ac:dyDescent="0.25">
      <c r="A119" s="45" t="s">
        <v>1095</v>
      </c>
      <c r="B119" s="44" t="s">
        <v>1096</v>
      </c>
      <c r="C119" s="112" t="s">
        <v>1008</v>
      </c>
      <c r="D119" s="112" t="s">
        <v>93</v>
      </c>
      <c r="E119" s="106" t="s">
        <v>1097</v>
      </c>
      <c r="F119" s="15" t="s">
        <v>1098</v>
      </c>
      <c r="G119" s="18" t="s">
        <v>2151</v>
      </c>
      <c r="H119" s="8" t="s">
        <v>19</v>
      </c>
      <c r="I119" s="112" t="s">
        <v>96</v>
      </c>
      <c r="J119" s="112" t="s">
        <v>1012</v>
      </c>
    </row>
    <row r="120" spans="1:10" ht="24.95" customHeight="1" x14ac:dyDescent="0.25">
      <c r="A120" s="279" t="s">
        <v>174</v>
      </c>
      <c r="B120" s="279"/>
      <c r="C120" s="279"/>
      <c r="D120" s="279"/>
      <c r="E120" s="279"/>
      <c r="F120" s="279"/>
      <c r="G120" s="279"/>
      <c r="H120" s="279"/>
      <c r="I120" s="279"/>
      <c r="J120" s="279"/>
    </row>
    <row r="121" spans="1:10" ht="63" customHeight="1" x14ac:dyDescent="0.25">
      <c r="A121" s="43" t="s">
        <v>1099</v>
      </c>
      <c r="B121" s="44" t="s">
        <v>1100</v>
      </c>
      <c r="C121" s="112" t="s">
        <v>1101</v>
      </c>
      <c r="D121" s="112" t="s">
        <v>2107</v>
      </c>
      <c r="E121" s="112" t="s">
        <v>1102</v>
      </c>
      <c r="F121" s="112" t="s">
        <v>1103</v>
      </c>
      <c r="G121" s="18" t="s">
        <v>790</v>
      </c>
      <c r="H121" s="8" t="s">
        <v>19</v>
      </c>
      <c r="I121" s="112" t="s">
        <v>1104</v>
      </c>
      <c r="J121" s="112" t="s">
        <v>1105</v>
      </c>
    </row>
    <row r="122" spans="1:10" ht="24.95" customHeight="1" x14ac:dyDescent="0.25">
      <c r="A122" s="279" t="s">
        <v>181</v>
      </c>
      <c r="B122" s="279"/>
      <c r="C122" s="279"/>
      <c r="D122" s="279"/>
      <c r="E122" s="279"/>
      <c r="F122" s="279"/>
      <c r="G122" s="279"/>
      <c r="H122" s="279"/>
      <c r="I122" s="279"/>
      <c r="J122" s="279"/>
    </row>
    <row r="123" spans="1:10" ht="111.75" customHeight="1" x14ac:dyDescent="0.25">
      <c r="A123" s="43" t="s">
        <v>1106</v>
      </c>
      <c r="B123" s="44" t="s">
        <v>1107</v>
      </c>
      <c r="C123" s="112" t="s">
        <v>1101</v>
      </c>
      <c r="D123" s="112" t="s">
        <v>28</v>
      </c>
      <c r="E123" s="106" t="s">
        <v>1108</v>
      </c>
      <c r="F123" s="15" t="s">
        <v>1109</v>
      </c>
      <c r="G123" s="18" t="s">
        <v>2147</v>
      </c>
      <c r="H123" s="8" t="s">
        <v>19</v>
      </c>
      <c r="I123" s="112" t="s">
        <v>1110</v>
      </c>
      <c r="J123" s="112" t="s">
        <v>1111</v>
      </c>
    </row>
    <row r="124" spans="1:10" ht="24.95" customHeight="1" x14ac:dyDescent="0.25">
      <c r="A124" s="279" t="s">
        <v>187</v>
      </c>
      <c r="B124" s="279"/>
      <c r="C124" s="279"/>
      <c r="D124" s="279"/>
      <c r="E124" s="279"/>
      <c r="F124" s="279"/>
      <c r="G124" s="279"/>
      <c r="H124" s="279"/>
      <c r="I124" s="279"/>
      <c r="J124" s="279"/>
    </row>
    <row r="125" spans="1:10" ht="53.25" customHeight="1" x14ac:dyDescent="0.25">
      <c r="A125" s="45" t="s">
        <v>1112</v>
      </c>
      <c r="B125" s="46" t="s">
        <v>1113</v>
      </c>
      <c r="C125" s="112" t="s">
        <v>1015</v>
      </c>
      <c r="D125" s="112" t="s">
        <v>28</v>
      </c>
      <c r="E125" s="112" t="s">
        <v>1114</v>
      </c>
      <c r="F125" s="15" t="s">
        <v>1115</v>
      </c>
      <c r="G125" s="18" t="s">
        <v>790</v>
      </c>
      <c r="H125" s="8" t="s">
        <v>19</v>
      </c>
      <c r="I125" s="112" t="s">
        <v>1116</v>
      </c>
      <c r="J125" s="112" t="s">
        <v>1117</v>
      </c>
    </row>
    <row r="126" spans="1:10" ht="39.75" customHeight="1" x14ac:dyDescent="0.25">
      <c r="A126" s="45" t="s">
        <v>1118</v>
      </c>
      <c r="B126" s="46" t="s">
        <v>1119</v>
      </c>
      <c r="C126" s="112" t="s">
        <v>1015</v>
      </c>
      <c r="D126" s="112" t="s">
        <v>28</v>
      </c>
      <c r="E126" s="112" t="s">
        <v>1120</v>
      </c>
      <c r="F126" s="15" t="s">
        <v>1121</v>
      </c>
      <c r="G126" s="18" t="s">
        <v>790</v>
      </c>
      <c r="H126" s="8" t="s">
        <v>19</v>
      </c>
      <c r="I126" s="112" t="s">
        <v>807</v>
      </c>
      <c r="J126" s="112" t="s">
        <v>777</v>
      </c>
    </row>
    <row r="127" spans="1:10" ht="42" customHeight="1" x14ac:dyDescent="0.25">
      <c r="A127" s="45" t="s">
        <v>1122</v>
      </c>
      <c r="B127" s="46" t="s">
        <v>1123</v>
      </c>
      <c r="C127" s="112" t="s">
        <v>1015</v>
      </c>
      <c r="D127" s="112" t="s">
        <v>28</v>
      </c>
      <c r="E127" s="112" t="s">
        <v>1124</v>
      </c>
      <c r="F127" s="15" t="s">
        <v>1125</v>
      </c>
      <c r="G127" s="18" t="s">
        <v>2147</v>
      </c>
      <c r="H127" s="8" t="s">
        <v>19</v>
      </c>
      <c r="I127" s="112" t="s">
        <v>1047</v>
      </c>
      <c r="J127" s="112" t="s">
        <v>1117</v>
      </c>
    </row>
    <row r="128" spans="1:10" ht="24.95" customHeight="1" x14ac:dyDescent="0.25">
      <c r="A128" s="279" t="s">
        <v>195</v>
      </c>
      <c r="B128" s="279"/>
      <c r="C128" s="279"/>
      <c r="D128" s="279"/>
      <c r="E128" s="279"/>
      <c r="F128" s="279"/>
      <c r="G128" s="279"/>
      <c r="H128" s="279"/>
      <c r="I128" s="279"/>
      <c r="J128" s="279"/>
    </row>
    <row r="129" spans="1:10" ht="72" customHeight="1" x14ac:dyDescent="0.25">
      <c r="A129" s="43" t="s">
        <v>1126</v>
      </c>
      <c r="B129" s="44" t="s">
        <v>1127</v>
      </c>
      <c r="C129" s="112" t="s">
        <v>1101</v>
      </c>
      <c r="D129" s="112" t="s">
        <v>28</v>
      </c>
      <c r="E129" s="106" t="s">
        <v>1128</v>
      </c>
      <c r="F129" s="15" t="s">
        <v>1129</v>
      </c>
      <c r="G129" s="18" t="s">
        <v>2151</v>
      </c>
      <c r="H129" s="8" t="s">
        <v>19</v>
      </c>
      <c r="I129" s="112" t="s">
        <v>1104</v>
      </c>
      <c r="J129" s="112" t="s">
        <v>1105</v>
      </c>
    </row>
    <row r="130" spans="1:10" ht="24.95" customHeight="1" x14ac:dyDescent="0.25">
      <c r="A130" s="279" t="s">
        <v>202</v>
      </c>
      <c r="B130" s="279"/>
      <c r="C130" s="279"/>
      <c r="D130" s="279"/>
      <c r="E130" s="279"/>
      <c r="F130" s="279"/>
      <c r="G130" s="279"/>
      <c r="H130" s="279"/>
      <c r="I130" s="279"/>
      <c r="J130" s="279"/>
    </row>
    <row r="131" spans="1:10" ht="102" x14ac:dyDescent="0.25">
      <c r="A131" s="45" t="s">
        <v>1130</v>
      </c>
      <c r="B131" s="44" t="s">
        <v>1131</v>
      </c>
      <c r="C131" s="112" t="s">
        <v>1008</v>
      </c>
      <c r="D131" s="112" t="s">
        <v>59</v>
      </c>
      <c r="E131" s="112" t="s">
        <v>1132</v>
      </c>
      <c r="F131" s="112" t="s">
        <v>1133</v>
      </c>
      <c r="G131" s="18" t="s">
        <v>2151</v>
      </c>
      <c r="H131" s="8" t="s">
        <v>19</v>
      </c>
      <c r="I131" s="112" t="s">
        <v>2168</v>
      </c>
      <c r="J131" s="112" t="s">
        <v>1134</v>
      </c>
    </row>
    <row r="132" spans="1:10" ht="64.5" customHeight="1" x14ac:dyDescent="0.25">
      <c r="A132" s="45" t="s">
        <v>1135</v>
      </c>
      <c r="B132" s="44" t="s">
        <v>1136</v>
      </c>
      <c r="C132" s="112" t="s">
        <v>1008</v>
      </c>
      <c r="D132" s="112" t="s">
        <v>28</v>
      </c>
      <c r="E132" s="106" t="s">
        <v>1137</v>
      </c>
      <c r="F132" s="15" t="s">
        <v>1138</v>
      </c>
      <c r="G132" s="18" t="s">
        <v>2147</v>
      </c>
      <c r="H132" s="8" t="s">
        <v>19</v>
      </c>
      <c r="I132" s="112" t="s">
        <v>1047</v>
      </c>
      <c r="J132" s="112" t="s">
        <v>1043</v>
      </c>
    </row>
    <row r="133" spans="1:10" ht="54.75" customHeight="1" x14ac:dyDescent="0.25">
      <c r="A133" s="45" t="s">
        <v>1139</v>
      </c>
      <c r="B133" s="44" t="s">
        <v>1140</v>
      </c>
      <c r="C133" s="112" t="s">
        <v>1015</v>
      </c>
      <c r="D133" s="112" t="s">
        <v>2107</v>
      </c>
      <c r="E133" s="112" t="s">
        <v>1141</v>
      </c>
      <c r="F133" s="112" t="s">
        <v>1142</v>
      </c>
      <c r="G133" s="18" t="s">
        <v>2147</v>
      </c>
      <c r="H133" s="8" t="s">
        <v>19</v>
      </c>
      <c r="I133" s="112" t="s">
        <v>1047</v>
      </c>
      <c r="J133" s="112" t="s">
        <v>1043</v>
      </c>
    </row>
    <row r="134" spans="1:10" ht="65.25" customHeight="1" x14ac:dyDescent="0.25">
      <c r="A134" s="45" t="s">
        <v>1143</v>
      </c>
      <c r="B134" s="44" t="s">
        <v>1144</v>
      </c>
      <c r="C134" s="112" t="s">
        <v>1008</v>
      </c>
      <c r="D134" s="112" t="s">
        <v>59</v>
      </c>
      <c r="E134" s="106" t="s">
        <v>1137</v>
      </c>
      <c r="F134" s="15" t="s">
        <v>1138</v>
      </c>
      <c r="G134" s="18" t="s">
        <v>2147</v>
      </c>
      <c r="H134" s="8" t="s">
        <v>19</v>
      </c>
      <c r="I134" s="112" t="s">
        <v>1145</v>
      </c>
      <c r="J134" s="112" t="s">
        <v>1043</v>
      </c>
    </row>
    <row r="135" spans="1:10" ht="24.95" customHeight="1" x14ac:dyDescent="0.25">
      <c r="A135" s="279" t="s">
        <v>214</v>
      </c>
      <c r="B135" s="279"/>
      <c r="C135" s="279"/>
      <c r="D135" s="279"/>
      <c r="E135" s="279"/>
      <c r="F135" s="279"/>
      <c r="G135" s="279"/>
      <c r="H135" s="279"/>
      <c r="I135" s="279"/>
      <c r="J135" s="279"/>
    </row>
    <row r="136" spans="1:10" ht="102" x14ac:dyDescent="0.25">
      <c r="A136" s="45" t="s">
        <v>1146</v>
      </c>
      <c r="B136" s="44" t="s">
        <v>1147</v>
      </c>
      <c r="C136" s="112" t="s">
        <v>1008</v>
      </c>
      <c r="D136" s="112" t="s">
        <v>2107</v>
      </c>
      <c r="E136" s="112" t="s">
        <v>1132</v>
      </c>
      <c r="F136" s="112" t="s">
        <v>1133</v>
      </c>
      <c r="G136" s="18" t="s">
        <v>2151</v>
      </c>
      <c r="H136" s="8" t="s">
        <v>19</v>
      </c>
      <c r="I136" s="112" t="s">
        <v>2169</v>
      </c>
      <c r="J136" s="112" t="s">
        <v>1134</v>
      </c>
    </row>
    <row r="137" spans="1:10" ht="55.5" customHeight="1" x14ac:dyDescent="0.25">
      <c r="A137" s="45" t="s">
        <v>1148</v>
      </c>
      <c r="B137" s="44" t="s">
        <v>1149</v>
      </c>
      <c r="C137" s="112" t="s">
        <v>1008</v>
      </c>
      <c r="D137" s="112" t="s">
        <v>2107</v>
      </c>
      <c r="E137" s="112" t="s">
        <v>1150</v>
      </c>
      <c r="F137" s="112" t="s">
        <v>1151</v>
      </c>
      <c r="G137" s="18" t="s">
        <v>2147</v>
      </c>
      <c r="H137" s="112" t="s">
        <v>603</v>
      </c>
      <c r="I137" s="112" t="s">
        <v>51</v>
      </c>
      <c r="J137" s="112" t="s">
        <v>1012</v>
      </c>
    </row>
    <row r="138" spans="1:10" ht="59.25" customHeight="1" x14ac:dyDescent="0.25">
      <c r="A138" s="45" t="s">
        <v>1152</v>
      </c>
      <c r="B138" s="44" t="s">
        <v>1153</v>
      </c>
      <c r="C138" s="112" t="s">
        <v>1008</v>
      </c>
      <c r="D138" s="112" t="s">
        <v>2107</v>
      </c>
      <c r="E138" s="112" t="s">
        <v>1154</v>
      </c>
      <c r="F138" s="112" t="s">
        <v>1155</v>
      </c>
      <c r="G138" s="18" t="s">
        <v>2147</v>
      </c>
      <c r="H138" s="8" t="s">
        <v>19</v>
      </c>
      <c r="I138" s="112" t="s">
        <v>1047</v>
      </c>
      <c r="J138" s="112" t="s">
        <v>1043</v>
      </c>
    </row>
    <row r="139" spans="1:10" ht="77.25" customHeight="1" x14ac:dyDescent="0.25">
      <c r="A139" s="45" t="s">
        <v>1156</v>
      </c>
      <c r="B139" s="44" t="s">
        <v>1157</v>
      </c>
      <c r="C139" s="112" t="s">
        <v>1015</v>
      </c>
      <c r="D139" s="112" t="s">
        <v>2107</v>
      </c>
      <c r="E139" s="112" t="s">
        <v>1158</v>
      </c>
      <c r="F139" s="112" t="s">
        <v>1159</v>
      </c>
      <c r="G139" s="18" t="s">
        <v>2147</v>
      </c>
      <c r="H139" s="8" t="s">
        <v>19</v>
      </c>
      <c r="I139" s="112" t="s">
        <v>1160</v>
      </c>
      <c r="J139" s="112" t="s">
        <v>1043</v>
      </c>
    </row>
    <row r="140" spans="1:10" ht="60" customHeight="1" x14ac:dyDescent="0.25">
      <c r="A140" s="45" t="s">
        <v>1161</v>
      </c>
      <c r="B140" s="44" t="s">
        <v>1162</v>
      </c>
      <c r="C140" s="112" t="s">
        <v>1008</v>
      </c>
      <c r="D140" s="112" t="s">
        <v>2107</v>
      </c>
      <c r="E140" s="112" t="s">
        <v>1163</v>
      </c>
      <c r="F140" s="112" t="s">
        <v>1164</v>
      </c>
      <c r="G140" s="18" t="s">
        <v>2147</v>
      </c>
      <c r="H140" s="8" t="s">
        <v>19</v>
      </c>
      <c r="I140" s="112" t="s">
        <v>1160</v>
      </c>
      <c r="J140" s="112" t="s">
        <v>1012</v>
      </c>
    </row>
    <row r="141" spans="1:10" ht="24.95" customHeight="1" x14ac:dyDescent="0.25">
      <c r="A141" s="279" t="s">
        <v>223</v>
      </c>
      <c r="B141" s="279"/>
      <c r="C141" s="279"/>
      <c r="D141" s="279"/>
      <c r="E141" s="279"/>
      <c r="F141" s="279"/>
      <c r="G141" s="279"/>
      <c r="H141" s="279"/>
      <c r="I141" s="279"/>
      <c r="J141" s="279"/>
    </row>
    <row r="142" spans="1:10" ht="103.5" customHeight="1" x14ac:dyDescent="0.25">
      <c r="A142" s="45" t="s">
        <v>1165</v>
      </c>
      <c r="B142" s="44" t="s">
        <v>1166</v>
      </c>
      <c r="C142" s="112" t="s">
        <v>1008</v>
      </c>
      <c r="D142" s="112" t="s">
        <v>59</v>
      </c>
      <c r="E142" s="112" t="s">
        <v>1167</v>
      </c>
      <c r="F142" s="112" t="s">
        <v>1168</v>
      </c>
      <c r="G142" s="18" t="s">
        <v>2147</v>
      </c>
      <c r="H142" s="112" t="s">
        <v>1169</v>
      </c>
      <c r="I142" s="112" t="s">
        <v>1160</v>
      </c>
      <c r="J142" s="112" t="s">
        <v>1012</v>
      </c>
    </row>
    <row r="143" spans="1:10" ht="42" customHeight="1" x14ac:dyDescent="0.25">
      <c r="A143" s="45" t="s">
        <v>1170</v>
      </c>
      <c r="B143" s="44" t="s">
        <v>1171</v>
      </c>
      <c r="C143" s="112" t="s">
        <v>1008</v>
      </c>
      <c r="D143" s="112" t="s">
        <v>59</v>
      </c>
      <c r="E143" s="112" t="s">
        <v>1172</v>
      </c>
      <c r="F143" s="112" t="s">
        <v>1173</v>
      </c>
      <c r="G143" s="18" t="s">
        <v>2147</v>
      </c>
      <c r="H143" s="112" t="s">
        <v>1169</v>
      </c>
      <c r="I143" s="112" t="s">
        <v>1047</v>
      </c>
      <c r="J143" s="112" t="s">
        <v>1012</v>
      </c>
    </row>
    <row r="144" spans="1:10" ht="24.95" customHeight="1" x14ac:dyDescent="0.25">
      <c r="A144" s="279" t="s">
        <v>230</v>
      </c>
      <c r="B144" s="279"/>
      <c r="C144" s="279"/>
      <c r="D144" s="279"/>
      <c r="E144" s="279"/>
      <c r="F144" s="279"/>
      <c r="G144" s="279"/>
      <c r="H144" s="279"/>
      <c r="I144" s="279"/>
      <c r="J144" s="279"/>
    </row>
    <row r="145" spans="1:10" ht="69.75" customHeight="1" x14ac:dyDescent="0.25">
      <c r="A145" s="43" t="s">
        <v>1174</v>
      </c>
      <c r="B145" s="117" t="s">
        <v>1175</v>
      </c>
      <c r="C145" s="112" t="s">
        <v>1176</v>
      </c>
      <c r="D145" s="112" t="s">
        <v>28</v>
      </c>
      <c r="E145" s="106" t="s">
        <v>1177</v>
      </c>
      <c r="F145" s="15" t="s">
        <v>1178</v>
      </c>
      <c r="G145" s="18" t="s">
        <v>2147</v>
      </c>
      <c r="H145" s="8" t="s">
        <v>19</v>
      </c>
      <c r="I145" s="112" t="s">
        <v>51</v>
      </c>
      <c r="J145" s="112" t="s">
        <v>1105</v>
      </c>
    </row>
    <row r="146" spans="1:10" ht="24.95" customHeight="1" x14ac:dyDescent="0.25">
      <c r="A146" s="279" t="s">
        <v>235</v>
      </c>
      <c r="B146" s="279"/>
      <c r="C146" s="279"/>
      <c r="D146" s="279"/>
      <c r="E146" s="279"/>
      <c r="F146" s="279"/>
      <c r="G146" s="279"/>
      <c r="H146" s="279"/>
      <c r="I146" s="279"/>
      <c r="J146" s="279"/>
    </row>
    <row r="147" spans="1:10" ht="38.25" x14ac:dyDescent="0.25">
      <c r="A147" s="43" t="s">
        <v>1179</v>
      </c>
      <c r="B147" s="44" t="s">
        <v>1180</v>
      </c>
      <c r="C147" s="112" t="s">
        <v>1101</v>
      </c>
      <c r="D147" s="112" t="s">
        <v>28</v>
      </c>
      <c r="E147" s="106" t="s">
        <v>1181</v>
      </c>
      <c r="F147" s="15" t="s">
        <v>1182</v>
      </c>
      <c r="G147" s="18" t="s">
        <v>2147</v>
      </c>
      <c r="H147" s="8" t="s">
        <v>19</v>
      </c>
      <c r="I147" s="112" t="s">
        <v>1183</v>
      </c>
      <c r="J147" s="112" t="s">
        <v>1111</v>
      </c>
    </row>
    <row r="148" spans="1:10" ht="24.95" customHeight="1" x14ac:dyDescent="0.25">
      <c r="A148" s="279" t="s">
        <v>241</v>
      </c>
      <c r="B148" s="279"/>
      <c r="C148" s="279"/>
      <c r="D148" s="279"/>
      <c r="E148" s="279"/>
      <c r="F148" s="279"/>
      <c r="G148" s="279"/>
      <c r="H148" s="279"/>
      <c r="I148" s="279"/>
      <c r="J148" s="279"/>
    </row>
    <row r="149" spans="1:10" ht="38.25" x14ac:dyDescent="0.25">
      <c r="A149" s="43" t="s">
        <v>1184</v>
      </c>
      <c r="B149" s="44" t="s">
        <v>1185</v>
      </c>
      <c r="C149" s="112" t="s">
        <v>1101</v>
      </c>
      <c r="D149" s="112" t="s">
        <v>28</v>
      </c>
      <c r="E149" s="106" t="s">
        <v>1186</v>
      </c>
      <c r="F149" s="15" t="s">
        <v>1187</v>
      </c>
      <c r="G149" s="18" t="s">
        <v>2151</v>
      </c>
      <c r="H149" s="8" t="s">
        <v>19</v>
      </c>
      <c r="I149" s="112" t="s">
        <v>1104</v>
      </c>
      <c r="J149" s="112" t="s">
        <v>1105</v>
      </c>
    </row>
    <row r="150" spans="1:10" ht="24.95" customHeight="1" x14ac:dyDescent="0.25">
      <c r="A150" s="279" t="s">
        <v>246</v>
      </c>
      <c r="B150" s="279"/>
      <c r="C150" s="279"/>
      <c r="D150" s="279"/>
      <c r="E150" s="279"/>
      <c r="F150" s="279"/>
      <c r="G150" s="279"/>
      <c r="H150" s="279"/>
      <c r="I150" s="279"/>
      <c r="J150" s="279"/>
    </row>
    <row r="151" spans="1:10" ht="153" x14ac:dyDescent="0.25">
      <c r="A151" s="45" t="s">
        <v>1188</v>
      </c>
      <c r="B151" s="44" t="s">
        <v>1189</v>
      </c>
      <c r="C151" s="112" t="s">
        <v>1015</v>
      </c>
      <c r="D151" s="112" t="s">
        <v>2107</v>
      </c>
      <c r="E151" s="106" t="s">
        <v>1190</v>
      </c>
      <c r="F151" s="15" t="s">
        <v>1191</v>
      </c>
      <c r="G151" s="18" t="s">
        <v>2147</v>
      </c>
      <c r="H151" s="8" t="s">
        <v>19</v>
      </c>
      <c r="I151" s="112" t="s">
        <v>1160</v>
      </c>
      <c r="J151" s="112" t="s">
        <v>1037</v>
      </c>
    </row>
    <row r="152" spans="1:10" ht="63.75" x14ac:dyDescent="0.25">
      <c r="A152" s="45" t="s">
        <v>1192</v>
      </c>
      <c r="B152" s="44" t="s">
        <v>1193</v>
      </c>
      <c r="C152" s="112" t="s">
        <v>1015</v>
      </c>
      <c r="D152" s="112" t="s">
        <v>2107</v>
      </c>
      <c r="E152" s="106" t="s">
        <v>1194</v>
      </c>
      <c r="F152" s="15" t="s">
        <v>2220</v>
      </c>
      <c r="G152" s="18" t="s">
        <v>2147</v>
      </c>
      <c r="H152" s="8" t="s">
        <v>19</v>
      </c>
      <c r="I152" s="112" t="s">
        <v>1160</v>
      </c>
      <c r="J152" s="112" t="s">
        <v>1037</v>
      </c>
    </row>
    <row r="153" spans="1:10" ht="51" x14ac:dyDescent="0.25">
      <c r="A153" s="45" t="s">
        <v>1195</v>
      </c>
      <c r="B153" s="44" t="s">
        <v>1196</v>
      </c>
      <c r="C153" s="112" t="s">
        <v>1015</v>
      </c>
      <c r="D153" s="112" t="s">
        <v>34</v>
      </c>
      <c r="E153" s="106" t="s">
        <v>1197</v>
      </c>
      <c r="F153" s="15" t="s">
        <v>1198</v>
      </c>
      <c r="G153" s="18" t="s">
        <v>2147</v>
      </c>
      <c r="H153" s="8" t="s">
        <v>19</v>
      </c>
      <c r="I153" s="112" t="s">
        <v>1160</v>
      </c>
      <c r="J153" s="112" t="s">
        <v>1037</v>
      </c>
    </row>
    <row r="154" spans="1:10" ht="89.25" x14ac:dyDescent="0.25">
      <c r="A154" s="45" t="s">
        <v>1199</v>
      </c>
      <c r="B154" s="44" t="s">
        <v>1200</v>
      </c>
      <c r="C154" s="112" t="s">
        <v>1015</v>
      </c>
      <c r="D154" s="112" t="s">
        <v>2107</v>
      </c>
      <c r="E154" s="106" t="s">
        <v>1201</v>
      </c>
      <c r="F154" s="15" t="s">
        <v>1202</v>
      </c>
      <c r="G154" s="18" t="s">
        <v>2147</v>
      </c>
      <c r="H154" s="8" t="s">
        <v>19</v>
      </c>
      <c r="I154" s="112" t="s">
        <v>1160</v>
      </c>
      <c r="J154" s="112" t="s">
        <v>1037</v>
      </c>
    </row>
    <row r="155" spans="1:10" ht="409.5" x14ac:dyDescent="0.25">
      <c r="A155" s="45" t="s">
        <v>1203</v>
      </c>
      <c r="B155" s="44" t="s">
        <v>1204</v>
      </c>
      <c r="C155" s="112" t="s">
        <v>1015</v>
      </c>
      <c r="D155" s="112" t="s">
        <v>34</v>
      </c>
      <c r="E155" s="112" t="s">
        <v>1205</v>
      </c>
      <c r="F155" s="112" t="s">
        <v>1206</v>
      </c>
      <c r="G155" s="18" t="s">
        <v>2147</v>
      </c>
      <c r="H155" s="8" t="s">
        <v>19</v>
      </c>
      <c r="I155" s="112" t="s">
        <v>1160</v>
      </c>
      <c r="J155" s="112" t="s">
        <v>1037</v>
      </c>
    </row>
    <row r="156" spans="1:10" ht="89.25" x14ac:dyDescent="0.25">
      <c r="A156" s="45" t="s">
        <v>1207</v>
      </c>
      <c r="B156" s="44" t="s">
        <v>2263</v>
      </c>
      <c r="C156" s="112" t="s">
        <v>1015</v>
      </c>
      <c r="D156" s="112" t="s">
        <v>2107</v>
      </c>
      <c r="E156" s="106" t="s">
        <v>1190</v>
      </c>
      <c r="F156" s="15" t="s">
        <v>1191</v>
      </c>
      <c r="G156" s="18" t="s">
        <v>2147</v>
      </c>
      <c r="H156" s="8" t="s">
        <v>19</v>
      </c>
      <c r="I156" s="112" t="s">
        <v>1160</v>
      </c>
      <c r="J156" s="112" t="s">
        <v>1037</v>
      </c>
    </row>
    <row r="157" spans="1:10" ht="24.95" customHeight="1" x14ac:dyDescent="0.25">
      <c r="A157" s="279" t="s">
        <v>252</v>
      </c>
      <c r="B157" s="279"/>
      <c r="C157" s="279"/>
      <c r="D157" s="279"/>
      <c r="E157" s="279"/>
      <c r="F157" s="279"/>
      <c r="G157" s="279"/>
      <c r="H157" s="279"/>
      <c r="I157" s="279"/>
      <c r="J157" s="279"/>
    </row>
    <row r="158" spans="1:10" ht="51" x14ac:dyDescent="0.25">
      <c r="A158" s="45" t="s">
        <v>1212</v>
      </c>
      <c r="B158" s="44" t="s">
        <v>1208</v>
      </c>
      <c r="C158" s="112" t="s">
        <v>1015</v>
      </c>
      <c r="D158" s="112" t="s">
        <v>34</v>
      </c>
      <c r="E158" s="112" t="s">
        <v>1209</v>
      </c>
      <c r="F158" s="112" t="s">
        <v>1210</v>
      </c>
      <c r="G158" s="18" t="s">
        <v>2147</v>
      </c>
      <c r="H158" s="8" t="s">
        <v>19</v>
      </c>
      <c r="I158" s="112" t="s">
        <v>1211</v>
      </c>
      <c r="J158" s="112" t="s">
        <v>1105</v>
      </c>
    </row>
    <row r="159" spans="1:10" ht="59.25" customHeight="1" x14ac:dyDescent="0.25">
      <c r="A159" s="45" t="s">
        <v>1216</v>
      </c>
      <c r="B159" s="44" t="s">
        <v>1213</v>
      </c>
      <c r="C159" s="112" t="s">
        <v>1015</v>
      </c>
      <c r="D159" s="112" t="s">
        <v>28</v>
      </c>
      <c r="E159" s="106" t="s">
        <v>1214</v>
      </c>
      <c r="F159" s="15" t="s">
        <v>1215</v>
      </c>
      <c r="G159" s="18" t="s">
        <v>2147</v>
      </c>
      <c r="H159" s="8" t="s">
        <v>19</v>
      </c>
      <c r="I159" s="112" t="s">
        <v>783</v>
      </c>
      <c r="J159" s="112" t="s">
        <v>1105</v>
      </c>
    </row>
    <row r="160" spans="1:10" ht="24.95" customHeight="1" x14ac:dyDescent="0.25">
      <c r="A160" s="279" t="s">
        <v>263</v>
      </c>
      <c r="B160" s="279"/>
      <c r="C160" s="279"/>
      <c r="D160" s="279"/>
      <c r="E160" s="279"/>
      <c r="F160" s="279"/>
      <c r="G160" s="279"/>
      <c r="H160" s="279"/>
      <c r="I160" s="279"/>
      <c r="J160" s="279"/>
    </row>
    <row r="161" spans="1:10" ht="89.25" x14ac:dyDescent="0.25">
      <c r="A161" s="45" t="s">
        <v>1220</v>
      </c>
      <c r="B161" s="44" t="s">
        <v>1217</v>
      </c>
      <c r="C161" s="112" t="s">
        <v>1008</v>
      </c>
      <c r="D161" s="112" t="s">
        <v>28</v>
      </c>
      <c r="E161" s="112" t="s">
        <v>1218</v>
      </c>
      <c r="F161" s="112" t="s">
        <v>1219</v>
      </c>
      <c r="G161" s="6" t="s">
        <v>758</v>
      </c>
      <c r="H161" s="8" t="s">
        <v>19</v>
      </c>
      <c r="I161" s="112" t="s">
        <v>807</v>
      </c>
      <c r="J161" s="112" t="s">
        <v>777</v>
      </c>
    </row>
    <row r="162" spans="1:10" ht="102" x14ac:dyDescent="0.25">
      <c r="A162" s="45" t="s">
        <v>1224</v>
      </c>
      <c r="B162" s="44" t="s">
        <v>1221</v>
      </c>
      <c r="C162" s="112" t="s">
        <v>1008</v>
      </c>
      <c r="D162" s="112" t="s">
        <v>28</v>
      </c>
      <c r="E162" s="112" t="s">
        <v>1222</v>
      </c>
      <c r="F162" s="112" t="s">
        <v>1223</v>
      </c>
      <c r="G162" s="6" t="s">
        <v>758</v>
      </c>
      <c r="H162" s="8" t="s">
        <v>19</v>
      </c>
      <c r="I162" s="112" t="s">
        <v>807</v>
      </c>
      <c r="J162" s="112" t="s">
        <v>777</v>
      </c>
    </row>
    <row r="163" spans="1:10" ht="51" x14ac:dyDescent="0.25">
      <c r="A163" s="45" t="s">
        <v>1228</v>
      </c>
      <c r="B163" s="44" t="s">
        <v>1225</v>
      </c>
      <c r="C163" s="112" t="s">
        <v>1008</v>
      </c>
      <c r="D163" s="112" t="s">
        <v>93</v>
      </c>
      <c r="E163" s="106" t="s">
        <v>1226</v>
      </c>
      <c r="F163" s="15" t="s">
        <v>1227</v>
      </c>
      <c r="G163" s="18" t="s">
        <v>2147</v>
      </c>
      <c r="H163" s="8" t="s">
        <v>19</v>
      </c>
      <c r="I163" s="112" t="s">
        <v>783</v>
      </c>
      <c r="J163" s="112" t="s">
        <v>1012</v>
      </c>
    </row>
    <row r="164" spans="1:10" ht="89.25" x14ac:dyDescent="0.25">
      <c r="A164" s="45" t="s">
        <v>1232</v>
      </c>
      <c r="B164" s="44" t="s">
        <v>1229</v>
      </c>
      <c r="C164" s="112" t="s">
        <v>1008</v>
      </c>
      <c r="D164" s="112" t="s">
        <v>2107</v>
      </c>
      <c r="E164" s="112" t="s">
        <v>1230</v>
      </c>
      <c r="F164" s="112" t="s">
        <v>1231</v>
      </c>
      <c r="G164" s="18" t="s">
        <v>2151</v>
      </c>
      <c r="H164" s="8" t="s">
        <v>19</v>
      </c>
      <c r="I164" s="112" t="s">
        <v>2170</v>
      </c>
      <c r="J164" s="112" t="s">
        <v>1037</v>
      </c>
    </row>
    <row r="165" spans="1:10" ht="38.25" x14ac:dyDescent="0.25">
      <c r="A165" s="45" t="s">
        <v>1237</v>
      </c>
      <c r="B165" s="44" t="s">
        <v>1233</v>
      </c>
      <c r="C165" s="112" t="s">
        <v>1008</v>
      </c>
      <c r="D165" s="112" t="s">
        <v>93</v>
      </c>
      <c r="E165" s="106" t="s">
        <v>1234</v>
      </c>
      <c r="F165" s="15" t="s">
        <v>1235</v>
      </c>
      <c r="G165" s="18" t="s">
        <v>2147</v>
      </c>
      <c r="H165" s="8" t="s">
        <v>19</v>
      </c>
      <c r="I165" s="112" t="s">
        <v>603</v>
      </c>
      <c r="J165" s="112" t="s">
        <v>1236</v>
      </c>
    </row>
    <row r="166" spans="1:10" ht="102" x14ac:dyDescent="0.25">
      <c r="A166" s="45" t="s">
        <v>1242</v>
      </c>
      <c r="B166" s="44" t="s">
        <v>1238</v>
      </c>
      <c r="C166" s="112" t="s">
        <v>1008</v>
      </c>
      <c r="D166" s="112" t="s">
        <v>28</v>
      </c>
      <c r="E166" s="106" t="s">
        <v>1239</v>
      </c>
      <c r="F166" s="15" t="s">
        <v>1240</v>
      </c>
      <c r="G166" s="18" t="s">
        <v>2147</v>
      </c>
      <c r="H166" s="8" t="s">
        <v>19</v>
      </c>
      <c r="I166" s="112" t="s">
        <v>96</v>
      </c>
      <c r="J166" s="112" t="s">
        <v>1241</v>
      </c>
    </row>
    <row r="167" spans="1:10" ht="76.5" x14ac:dyDescent="0.25">
      <c r="A167" s="45" t="s">
        <v>1246</v>
      </c>
      <c r="B167" s="44" t="s">
        <v>1243</v>
      </c>
      <c r="C167" s="112" t="s">
        <v>1008</v>
      </c>
      <c r="D167" s="112" t="s">
        <v>28</v>
      </c>
      <c r="E167" s="106" t="s">
        <v>1244</v>
      </c>
      <c r="F167" s="15" t="s">
        <v>1245</v>
      </c>
      <c r="G167" s="18" t="s">
        <v>2147</v>
      </c>
      <c r="H167" s="8" t="s">
        <v>19</v>
      </c>
      <c r="I167" s="112" t="s">
        <v>96</v>
      </c>
      <c r="J167" s="112" t="s">
        <v>1241</v>
      </c>
    </row>
    <row r="168" spans="1:10" ht="24.95" customHeight="1" x14ac:dyDescent="0.25">
      <c r="A168" s="279" t="s">
        <v>287</v>
      </c>
      <c r="B168" s="279"/>
      <c r="C168" s="279"/>
      <c r="D168" s="279"/>
      <c r="E168" s="279"/>
      <c r="F168" s="279"/>
      <c r="G168" s="279"/>
      <c r="H168" s="279"/>
      <c r="I168" s="279"/>
      <c r="J168" s="279"/>
    </row>
    <row r="169" spans="1:10" ht="63.75" x14ac:dyDescent="0.25">
      <c r="A169" s="45" t="s">
        <v>1250</v>
      </c>
      <c r="B169" s="44" t="s">
        <v>1247</v>
      </c>
      <c r="C169" s="112" t="s">
        <v>1176</v>
      </c>
      <c r="D169" s="112" t="s">
        <v>28</v>
      </c>
      <c r="E169" s="106" t="s">
        <v>1248</v>
      </c>
      <c r="F169" s="15" t="s">
        <v>1249</v>
      </c>
      <c r="G169" s="18" t="s">
        <v>2147</v>
      </c>
      <c r="H169" s="8" t="s">
        <v>19</v>
      </c>
      <c r="I169" s="112" t="s">
        <v>603</v>
      </c>
      <c r="J169" s="112" t="s">
        <v>1241</v>
      </c>
    </row>
    <row r="170" spans="1:10" ht="64.5" customHeight="1" x14ac:dyDescent="0.25">
      <c r="A170" s="45" t="s">
        <v>1254</v>
      </c>
      <c r="B170" s="44" t="s">
        <v>1251</v>
      </c>
      <c r="C170" s="112" t="s">
        <v>1176</v>
      </c>
      <c r="D170" s="112" t="s">
        <v>28</v>
      </c>
      <c r="E170" s="106" t="s">
        <v>1252</v>
      </c>
      <c r="F170" s="15" t="s">
        <v>1253</v>
      </c>
      <c r="G170" s="18" t="s">
        <v>2147</v>
      </c>
      <c r="H170" s="8" t="s">
        <v>19</v>
      </c>
      <c r="I170" s="112" t="s">
        <v>603</v>
      </c>
      <c r="J170" s="112" t="s">
        <v>1241</v>
      </c>
    </row>
    <row r="171" spans="1:10" ht="24.95" customHeight="1" x14ac:dyDescent="0.25">
      <c r="A171" s="279" t="s">
        <v>295</v>
      </c>
      <c r="B171" s="279"/>
      <c r="C171" s="279"/>
      <c r="D171" s="279"/>
      <c r="E171" s="279"/>
      <c r="F171" s="279"/>
      <c r="G171" s="279"/>
      <c r="H171" s="279"/>
      <c r="I171" s="279"/>
      <c r="J171" s="279"/>
    </row>
    <row r="172" spans="1:10" ht="38.25" x14ac:dyDescent="0.25">
      <c r="A172" s="45" t="s">
        <v>1259</v>
      </c>
      <c r="B172" s="44" t="s">
        <v>1255</v>
      </c>
      <c r="C172" s="112" t="s">
        <v>1015</v>
      </c>
      <c r="D172" s="112" t="s">
        <v>28</v>
      </c>
      <c r="E172" s="106" t="s">
        <v>1256</v>
      </c>
      <c r="F172" s="15" t="s">
        <v>1257</v>
      </c>
      <c r="G172" s="18" t="s">
        <v>2147</v>
      </c>
      <c r="H172" s="8" t="s">
        <v>19</v>
      </c>
      <c r="I172" s="112" t="s">
        <v>1258</v>
      </c>
      <c r="J172" s="112" t="s">
        <v>1241</v>
      </c>
    </row>
    <row r="173" spans="1:10" ht="38.25" x14ac:dyDescent="0.25">
      <c r="A173" s="45" t="s">
        <v>1263</v>
      </c>
      <c r="B173" s="44" t="s">
        <v>2271</v>
      </c>
      <c r="C173" s="112" t="s">
        <v>1015</v>
      </c>
      <c r="D173" s="112" t="s">
        <v>34</v>
      </c>
      <c r="E173" s="106" t="s">
        <v>2247</v>
      </c>
      <c r="F173" s="116" t="s">
        <v>2248</v>
      </c>
      <c r="G173" s="18" t="s">
        <v>2148</v>
      </c>
      <c r="H173" s="8" t="s">
        <v>19</v>
      </c>
      <c r="I173" s="112" t="s">
        <v>2246</v>
      </c>
      <c r="J173" s="112" t="s">
        <v>1037</v>
      </c>
    </row>
    <row r="174" spans="1:10" ht="39.75" x14ac:dyDescent="0.25">
      <c r="A174" s="45" t="s">
        <v>1268</v>
      </c>
      <c r="B174" s="44" t="s">
        <v>2276</v>
      </c>
      <c r="C174" s="112" t="s">
        <v>1015</v>
      </c>
      <c r="D174" s="112" t="s">
        <v>34</v>
      </c>
      <c r="E174" s="106" t="s">
        <v>2249</v>
      </c>
      <c r="F174" s="116" t="s">
        <v>2254</v>
      </c>
      <c r="G174" s="18" t="s">
        <v>2151</v>
      </c>
      <c r="H174" s="8" t="s">
        <v>19</v>
      </c>
      <c r="I174" s="112" t="s">
        <v>2246</v>
      </c>
      <c r="J174" s="112" t="s">
        <v>1037</v>
      </c>
    </row>
    <row r="175" spans="1:10" ht="24.95" customHeight="1" x14ac:dyDescent="0.25">
      <c r="A175" s="276" t="s">
        <v>300</v>
      </c>
      <c r="B175" s="277"/>
      <c r="C175" s="277"/>
      <c r="D175" s="277"/>
      <c r="E175" s="277"/>
      <c r="F175" s="277"/>
      <c r="G175" s="277"/>
      <c r="H175" s="277"/>
      <c r="I175" s="277"/>
      <c r="J175" s="278"/>
    </row>
    <row r="176" spans="1:10" ht="38.25" x14ac:dyDescent="0.25">
      <c r="A176" s="43" t="s">
        <v>1272</v>
      </c>
      <c r="B176" s="44" t="s">
        <v>1260</v>
      </c>
      <c r="C176" s="112" t="s">
        <v>1101</v>
      </c>
      <c r="D176" s="112" t="s">
        <v>28</v>
      </c>
      <c r="E176" s="106" t="s">
        <v>1261</v>
      </c>
      <c r="F176" s="15" t="s">
        <v>1262</v>
      </c>
      <c r="G176" s="18" t="s">
        <v>2147</v>
      </c>
      <c r="H176" s="8" t="s">
        <v>19</v>
      </c>
      <c r="I176" s="112" t="s">
        <v>96</v>
      </c>
      <c r="J176" s="112" t="s">
        <v>1241</v>
      </c>
    </row>
    <row r="177" spans="1:10" ht="24.95" customHeight="1" x14ac:dyDescent="0.25">
      <c r="A177" s="276" t="s">
        <v>306</v>
      </c>
      <c r="B177" s="277"/>
      <c r="C177" s="277"/>
      <c r="D177" s="277"/>
      <c r="E177" s="277"/>
      <c r="F177" s="277"/>
      <c r="G177" s="277"/>
      <c r="H177" s="277"/>
      <c r="I177" s="277"/>
      <c r="J177" s="278"/>
    </row>
    <row r="178" spans="1:10" ht="76.5" x14ac:dyDescent="0.25">
      <c r="A178" s="43" t="s">
        <v>1273</v>
      </c>
      <c r="B178" s="44" t="s">
        <v>1264</v>
      </c>
      <c r="C178" s="112" t="s">
        <v>1015</v>
      </c>
      <c r="D178" s="112" t="s">
        <v>2107</v>
      </c>
      <c r="E178" s="112" t="s">
        <v>1265</v>
      </c>
      <c r="F178" s="112" t="s">
        <v>1266</v>
      </c>
      <c r="G178" s="18" t="s">
        <v>2147</v>
      </c>
      <c r="H178" s="8" t="s">
        <v>19</v>
      </c>
      <c r="I178" s="112" t="s">
        <v>1160</v>
      </c>
      <c r="J178" s="112" t="s">
        <v>1267</v>
      </c>
    </row>
    <row r="179" spans="1:10" ht="24.95" customHeight="1" x14ac:dyDescent="0.25">
      <c r="A179" s="276" t="s">
        <v>311</v>
      </c>
      <c r="B179" s="277"/>
      <c r="C179" s="277"/>
      <c r="D179" s="277"/>
      <c r="E179" s="277"/>
      <c r="F179" s="277"/>
      <c r="G179" s="277"/>
      <c r="H179" s="277"/>
      <c r="I179" s="277"/>
      <c r="J179" s="278"/>
    </row>
    <row r="180" spans="1:10" ht="90.75" customHeight="1" x14ac:dyDescent="0.25">
      <c r="A180" s="43" t="s">
        <v>1277</v>
      </c>
      <c r="B180" s="44" t="s">
        <v>1269</v>
      </c>
      <c r="C180" s="112" t="s">
        <v>1101</v>
      </c>
      <c r="D180" s="112" t="s">
        <v>28</v>
      </c>
      <c r="E180" s="106" t="s">
        <v>1270</v>
      </c>
      <c r="F180" s="15" t="s">
        <v>1271</v>
      </c>
      <c r="G180" s="18" t="s">
        <v>2151</v>
      </c>
      <c r="H180" s="8" t="s">
        <v>19</v>
      </c>
      <c r="I180" s="112" t="s">
        <v>1104</v>
      </c>
      <c r="J180" s="112" t="s">
        <v>1105</v>
      </c>
    </row>
    <row r="181" spans="1:10" ht="24.95" customHeight="1" x14ac:dyDescent="0.25">
      <c r="A181" s="276" t="s">
        <v>317</v>
      </c>
      <c r="B181" s="277"/>
      <c r="C181" s="277"/>
      <c r="D181" s="277"/>
      <c r="E181" s="277"/>
      <c r="F181" s="277"/>
      <c r="G181" s="277"/>
      <c r="H181" s="277"/>
      <c r="I181" s="277"/>
      <c r="J181" s="278"/>
    </row>
    <row r="182" spans="1:10" ht="103.5" customHeight="1" x14ac:dyDescent="0.25">
      <c r="A182" s="45" t="s">
        <v>1281</v>
      </c>
      <c r="B182" s="44" t="s">
        <v>92</v>
      </c>
      <c r="C182" s="112" t="s">
        <v>1008</v>
      </c>
      <c r="D182" s="112" t="s">
        <v>93</v>
      </c>
      <c r="E182" s="112" t="s">
        <v>967</v>
      </c>
      <c r="F182" s="36" t="s">
        <v>968</v>
      </c>
      <c r="G182" s="47" t="s">
        <v>790</v>
      </c>
      <c r="H182" s="8" t="s">
        <v>19</v>
      </c>
      <c r="I182" s="112" t="s">
        <v>807</v>
      </c>
      <c r="J182" s="112" t="s">
        <v>777</v>
      </c>
    </row>
    <row r="183" spans="1:10" ht="52.5" customHeight="1" x14ac:dyDescent="0.25">
      <c r="A183" s="45" t="s">
        <v>1286</v>
      </c>
      <c r="B183" s="44" t="s">
        <v>1274</v>
      </c>
      <c r="C183" s="112" t="s">
        <v>1008</v>
      </c>
      <c r="D183" s="112" t="s">
        <v>93</v>
      </c>
      <c r="E183" s="106" t="s">
        <v>1275</v>
      </c>
      <c r="F183" s="15" t="s">
        <v>1276</v>
      </c>
      <c r="G183" s="18" t="s">
        <v>790</v>
      </c>
      <c r="H183" s="8" t="s">
        <v>19</v>
      </c>
      <c r="I183" s="112" t="s">
        <v>807</v>
      </c>
      <c r="J183" s="112" t="s">
        <v>777</v>
      </c>
    </row>
    <row r="184" spans="1:10" ht="38.25" x14ac:dyDescent="0.25">
      <c r="A184" s="45" t="s">
        <v>1290</v>
      </c>
      <c r="B184" s="44" t="s">
        <v>1278</v>
      </c>
      <c r="C184" s="112" t="s">
        <v>1008</v>
      </c>
      <c r="D184" s="112" t="s">
        <v>93</v>
      </c>
      <c r="E184" s="106" t="s">
        <v>1279</v>
      </c>
      <c r="F184" s="15" t="s">
        <v>1280</v>
      </c>
      <c r="G184" s="18" t="s">
        <v>790</v>
      </c>
      <c r="H184" s="8" t="s">
        <v>19</v>
      </c>
      <c r="I184" s="112" t="s">
        <v>807</v>
      </c>
      <c r="J184" s="112" t="s">
        <v>777</v>
      </c>
    </row>
    <row r="185" spans="1:10" ht="24.95" customHeight="1" x14ac:dyDescent="0.25">
      <c r="A185" s="276" t="s">
        <v>334</v>
      </c>
      <c r="B185" s="277"/>
      <c r="C185" s="277"/>
      <c r="D185" s="277"/>
      <c r="E185" s="277"/>
      <c r="F185" s="277"/>
      <c r="G185" s="277"/>
      <c r="H185" s="277"/>
      <c r="I185" s="277"/>
      <c r="J185" s="278"/>
    </row>
    <row r="186" spans="1:10" ht="114.75" x14ac:dyDescent="0.25">
      <c r="A186" s="45" t="s">
        <v>1294</v>
      </c>
      <c r="B186" s="44" t="s">
        <v>1282</v>
      </c>
      <c r="C186" s="112" t="s">
        <v>1015</v>
      </c>
      <c r="D186" s="112" t="s">
        <v>28</v>
      </c>
      <c r="E186" s="106" t="s">
        <v>1283</v>
      </c>
      <c r="F186" s="15" t="s">
        <v>1284</v>
      </c>
      <c r="G186" s="18" t="s">
        <v>2151</v>
      </c>
      <c r="H186" s="8" t="s">
        <v>19</v>
      </c>
      <c r="I186" s="112" t="s">
        <v>2171</v>
      </c>
      <c r="J186" s="112" t="s">
        <v>1285</v>
      </c>
    </row>
    <row r="187" spans="1:10" ht="24.95" customHeight="1" x14ac:dyDescent="0.25">
      <c r="A187" s="276" t="s">
        <v>340</v>
      </c>
      <c r="B187" s="277"/>
      <c r="C187" s="277"/>
      <c r="D187" s="277"/>
      <c r="E187" s="277"/>
      <c r="F187" s="277"/>
      <c r="G187" s="277"/>
      <c r="H187" s="277"/>
      <c r="I187" s="277"/>
      <c r="J187" s="278"/>
    </row>
    <row r="188" spans="1:10" ht="63.75" x14ac:dyDescent="0.25">
      <c r="A188" s="45" t="s">
        <v>1298</v>
      </c>
      <c r="B188" s="44" t="s">
        <v>1287</v>
      </c>
      <c r="C188" s="112" t="s">
        <v>1008</v>
      </c>
      <c r="D188" s="116" t="s">
        <v>28</v>
      </c>
      <c r="E188" s="106" t="s">
        <v>1288</v>
      </c>
      <c r="F188" s="15" t="s">
        <v>1289</v>
      </c>
      <c r="G188" s="18" t="s">
        <v>2147</v>
      </c>
      <c r="H188" s="8" t="s">
        <v>19</v>
      </c>
      <c r="I188" s="112" t="s">
        <v>96</v>
      </c>
      <c r="J188" s="112" t="s">
        <v>1012</v>
      </c>
    </row>
    <row r="189" spans="1:10" ht="89.25" x14ac:dyDescent="0.25">
      <c r="A189" s="45" t="s">
        <v>1302</v>
      </c>
      <c r="B189" s="44" t="s">
        <v>1291</v>
      </c>
      <c r="C189" s="112" t="s">
        <v>1008</v>
      </c>
      <c r="D189" s="116" t="s">
        <v>2107</v>
      </c>
      <c r="E189" s="116" t="s">
        <v>1292</v>
      </c>
      <c r="F189" s="116" t="s">
        <v>1293</v>
      </c>
      <c r="G189" s="18" t="s">
        <v>2147</v>
      </c>
      <c r="H189" s="8" t="s">
        <v>19</v>
      </c>
      <c r="I189" s="112" t="s">
        <v>96</v>
      </c>
      <c r="J189" s="112" t="s">
        <v>1012</v>
      </c>
    </row>
    <row r="190" spans="1:10" ht="25.5" x14ac:dyDescent="0.25">
      <c r="A190" s="45" t="s">
        <v>1306</v>
      </c>
      <c r="B190" s="44" t="s">
        <v>1295</v>
      </c>
      <c r="C190" s="112" t="s">
        <v>1008</v>
      </c>
      <c r="D190" s="116" t="s">
        <v>28</v>
      </c>
      <c r="E190" s="116" t="s">
        <v>1296</v>
      </c>
      <c r="F190" s="116" t="s">
        <v>1297</v>
      </c>
      <c r="G190" s="18" t="s">
        <v>2147</v>
      </c>
      <c r="H190" s="8" t="s">
        <v>19</v>
      </c>
      <c r="I190" s="112" t="s">
        <v>96</v>
      </c>
      <c r="J190" s="112" t="s">
        <v>1012</v>
      </c>
    </row>
    <row r="191" spans="1:10" ht="153" x14ac:dyDescent="0.25">
      <c r="A191" s="45" t="s">
        <v>1310</v>
      </c>
      <c r="B191" s="44" t="s">
        <v>1299</v>
      </c>
      <c r="C191" s="112" t="s">
        <v>1015</v>
      </c>
      <c r="D191" s="116" t="s">
        <v>2107</v>
      </c>
      <c r="E191" s="116" t="s">
        <v>1300</v>
      </c>
      <c r="F191" s="116" t="s">
        <v>1301</v>
      </c>
      <c r="G191" s="18" t="s">
        <v>2147</v>
      </c>
      <c r="H191" s="8" t="s">
        <v>19</v>
      </c>
      <c r="I191" s="112" t="s">
        <v>96</v>
      </c>
      <c r="J191" s="112" t="s">
        <v>1012</v>
      </c>
    </row>
    <row r="192" spans="1:10" ht="38.25" x14ac:dyDescent="0.25">
      <c r="A192" s="45" t="s">
        <v>1313</v>
      </c>
      <c r="B192" s="44" t="s">
        <v>1303</v>
      </c>
      <c r="C192" s="112" t="s">
        <v>1008</v>
      </c>
      <c r="D192" s="116" t="s">
        <v>2107</v>
      </c>
      <c r="E192" s="116" t="s">
        <v>1304</v>
      </c>
      <c r="F192" s="116" t="s">
        <v>1305</v>
      </c>
      <c r="G192" s="18" t="s">
        <v>2147</v>
      </c>
      <c r="H192" s="8" t="s">
        <v>19</v>
      </c>
      <c r="I192" s="112" t="s">
        <v>96</v>
      </c>
      <c r="J192" s="112" t="s">
        <v>1012</v>
      </c>
    </row>
    <row r="193" spans="1:10" ht="95.25" customHeight="1" x14ac:dyDescent="0.25">
      <c r="A193" s="45" t="s">
        <v>1317</v>
      </c>
      <c r="B193" s="44" t="s">
        <v>1307</v>
      </c>
      <c r="C193" s="112" t="s">
        <v>1008</v>
      </c>
      <c r="D193" s="116" t="s">
        <v>2107</v>
      </c>
      <c r="E193" s="48" t="s">
        <v>1308</v>
      </c>
      <c r="F193" s="116" t="s">
        <v>1309</v>
      </c>
      <c r="G193" s="18" t="s">
        <v>2147</v>
      </c>
      <c r="H193" s="8" t="s">
        <v>19</v>
      </c>
      <c r="I193" s="112" t="s">
        <v>96</v>
      </c>
      <c r="J193" s="112" t="s">
        <v>1012</v>
      </c>
    </row>
    <row r="194" spans="1:10" ht="63.75" x14ac:dyDescent="0.25">
      <c r="A194" s="45" t="s">
        <v>1318</v>
      </c>
      <c r="B194" s="44" t="s">
        <v>1311</v>
      </c>
      <c r="C194" s="112" t="s">
        <v>1008</v>
      </c>
      <c r="D194" s="48" t="s">
        <v>28</v>
      </c>
      <c r="E194" s="106" t="s">
        <v>1288</v>
      </c>
      <c r="F194" s="15" t="s">
        <v>1312</v>
      </c>
      <c r="G194" s="18" t="s">
        <v>2147</v>
      </c>
      <c r="H194" s="8" t="s">
        <v>19</v>
      </c>
      <c r="I194" s="112" t="s">
        <v>96</v>
      </c>
      <c r="J194" s="112" t="s">
        <v>1012</v>
      </c>
    </row>
    <row r="195" spans="1:10" ht="24.95" customHeight="1" x14ac:dyDescent="0.25">
      <c r="A195" s="276" t="s">
        <v>354</v>
      </c>
      <c r="B195" s="277"/>
      <c r="C195" s="277"/>
      <c r="D195" s="277"/>
      <c r="E195" s="277"/>
      <c r="F195" s="277"/>
      <c r="G195" s="277"/>
      <c r="H195" s="277"/>
      <c r="I195" s="277"/>
      <c r="J195" s="278"/>
    </row>
    <row r="196" spans="1:10" ht="99.75" customHeight="1" x14ac:dyDescent="0.25">
      <c r="A196" s="43" t="s">
        <v>1322</v>
      </c>
      <c r="B196" s="44" t="s">
        <v>1314</v>
      </c>
      <c r="C196" s="112" t="s">
        <v>1101</v>
      </c>
      <c r="D196" s="112" t="s">
        <v>2107</v>
      </c>
      <c r="E196" s="112" t="s">
        <v>1315</v>
      </c>
      <c r="F196" s="112" t="s">
        <v>1316</v>
      </c>
      <c r="G196" s="18" t="s">
        <v>2151</v>
      </c>
      <c r="H196" s="8" t="s">
        <v>19</v>
      </c>
      <c r="I196" s="112" t="s">
        <v>1082</v>
      </c>
      <c r="J196" s="112" t="s">
        <v>1111</v>
      </c>
    </row>
    <row r="197" spans="1:10" ht="24.95" customHeight="1" x14ac:dyDescent="0.25">
      <c r="A197" s="276" t="s">
        <v>359</v>
      </c>
      <c r="B197" s="277"/>
      <c r="C197" s="277"/>
      <c r="D197" s="277"/>
      <c r="E197" s="277"/>
      <c r="F197" s="277"/>
      <c r="G197" s="277"/>
      <c r="H197" s="277"/>
      <c r="I197" s="277"/>
      <c r="J197" s="278"/>
    </row>
    <row r="198" spans="1:10" ht="114" customHeight="1" x14ac:dyDescent="0.25">
      <c r="A198" s="43" t="s">
        <v>1326</v>
      </c>
      <c r="B198" s="44" t="s">
        <v>741</v>
      </c>
      <c r="C198" s="112" t="s">
        <v>1101</v>
      </c>
      <c r="D198" s="112" t="s">
        <v>2107</v>
      </c>
      <c r="E198" s="112" t="s">
        <v>1315</v>
      </c>
      <c r="F198" s="112" t="s">
        <v>1316</v>
      </c>
      <c r="G198" s="18" t="s">
        <v>2151</v>
      </c>
      <c r="H198" s="8" t="s">
        <v>19</v>
      </c>
      <c r="I198" s="112" t="s">
        <v>1082</v>
      </c>
      <c r="J198" s="112" t="s">
        <v>1111</v>
      </c>
    </row>
    <row r="199" spans="1:10" ht="24.95" customHeight="1" x14ac:dyDescent="0.25">
      <c r="A199" s="276" t="s">
        <v>364</v>
      </c>
      <c r="B199" s="277"/>
      <c r="C199" s="277"/>
      <c r="D199" s="277"/>
      <c r="E199" s="277"/>
      <c r="F199" s="277"/>
      <c r="G199" s="277"/>
      <c r="H199" s="277"/>
      <c r="I199" s="277"/>
      <c r="J199" s="278"/>
    </row>
    <row r="200" spans="1:10" ht="24.95" customHeight="1" x14ac:dyDescent="0.25">
      <c r="A200" s="43" t="s">
        <v>2250</v>
      </c>
      <c r="B200" s="44" t="s">
        <v>1319</v>
      </c>
      <c r="C200" s="112" t="s">
        <v>1101</v>
      </c>
      <c r="D200" s="112" t="s">
        <v>2107</v>
      </c>
      <c r="E200" s="112" t="s">
        <v>1320</v>
      </c>
      <c r="F200" s="112" t="s">
        <v>1321</v>
      </c>
      <c r="G200" s="18" t="s">
        <v>2151</v>
      </c>
      <c r="H200" s="8" t="s">
        <v>19</v>
      </c>
      <c r="I200" s="112" t="s">
        <v>2149</v>
      </c>
      <c r="J200" s="112" t="s">
        <v>1111</v>
      </c>
    </row>
    <row r="201" spans="1:10" ht="24.95" customHeight="1" x14ac:dyDescent="0.25">
      <c r="A201" s="276" t="s">
        <v>369</v>
      </c>
      <c r="B201" s="277"/>
      <c r="C201" s="277"/>
      <c r="D201" s="277"/>
      <c r="E201" s="277"/>
      <c r="F201" s="277"/>
      <c r="G201" s="277"/>
      <c r="H201" s="277"/>
      <c r="I201" s="277"/>
      <c r="J201" s="278"/>
    </row>
    <row r="202" spans="1:10" ht="89.25" x14ac:dyDescent="0.25">
      <c r="A202" s="43" t="s">
        <v>2251</v>
      </c>
      <c r="B202" s="44" t="s">
        <v>1323</v>
      </c>
      <c r="C202" s="112" t="s">
        <v>1101</v>
      </c>
      <c r="D202" s="112" t="s">
        <v>2107</v>
      </c>
      <c r="E202" s="112" t="s">
        <v>1324</v>
      </c>
      <c r="F202" s="112" t="s">
        <v>1325</v>
      </c>
      <c r="G202" s="18" t="s">
        <v>2151</v>
      </c>
      <c r="H202" s="8" t="s">
        <v>19</v>
      </c>
      <c r="I202" s="112" t="s">
        <v>2172</v>
      </c>
      <c r="J202" s="112" t="s">
        <v>1111</v>
      </c>
    </row>
    <row r="203" spans="1:10" ht="24.95" customHeight="1" x14ac:dyDescent="0.25">
      <c r="A203" s="276" t="s">
        <v>374</v>
      </c>
      <c r="B203" s="277"/>
      <c r="C203" s="277"/>
      <c r="D203" s="277"/>
      <c r="E203" s="277"/>
      <c r="F203" s="277"/>
      <c r="G203" s="277"/>
      <c r="H203" s="277"/>
      <c r="I203" s="277"/>
      <c r="J203" s="278"/>
    </row>
    <row r="204" spans="1:10" ht="89.25" x14ac:dyDescent="0.25">
      <c r="A204" s="43" t="s">
        <v>2264</v>
      </c>
      <c r="B204" s="44" t="s">
        <v>1327</v>
      </c>
      <c r="C204" s="112" t="s">
        <v>1176</v>
      </c>
      <c r="D204" s="112" t="s">
        <v>2107</v>
      </c>
      <c r="E204" s="112" t="s">
        <v>1328</v>
      </c>
      <c r="F204" s="112" t="s">
        <v>1329</v>
      </c>
      <c r="G204" s="18" t="s">
        <v>2151</v>
      </c>
      <c r="H204" s="8" t="s">
        <v>19</v>
      </c>
      <c r="I204" s="112" t="s">
        <v>2173</v>
      </c>
      <c r="J204" s="112" t="s">
        <v>1111</v>
      </c>
    </row>
  </sheetData>
  <autoFilter ref="A4:J204"/>
  <mergeCells count="86">
    <mergeCell ref="J27:J28"/>
    <mergeCell ref="A29:A36"/>
    <mergeCell ref="B29:B36"/>
    <mergeCell ref="C29:C36"/>
    <mergeCell ref="D29:D36"/>
    <mergeCell ref="E29:E36"/>
    <mergeCell ref="G29:G36"/>
    <mergeCell ref="H29:H36"/>
    <mergeCell ref="I29:I36"/>
    <mergeCell ref="J29:J36"/>
    <mergeCell ref="A27:A28"/>
    <mergeCell ref="B27:B28"/>
    <mergeCell ref="C27:C28"/>
    <mergeCell ref="D27:D28"/>
    <mergeCell ref="E27:E28"/>
    <mergeCell ref="G27:G28"/>
    <mergeCell ref="A2:J2"/>
    <mergeCell ref="A15:A16"/>
    <mergeCell ref="B15:B16"/>
    <mergeCell ref="C15:C16"/>
    <mergeCell ref="D15:D16"/>
    <mergeCell ref="E15:E16"/>
    <mergeCell ref="G15:G16"/>
    <mergeCell ref="H15:H16"/>
    <mergeCell ref="I15:I16"/>
    <mergeCell ref="J15:J16"/>
    <mergeCell ref="H27:H28"/>
    <mergeCell ref="I27:I28"/>
    <mergeCell ref="G37:G38"/>
    <mergeCell ref="H37:H38"/>
    <mergeCell ref="I37:I38"/>
    <mergeCell ref="J37:J38"/>
    <mergeCell ref="A39:A40"/>
    <mergeCell ref="B39:B40"/>
    <mergeCell ref="C39:C40"/>
    <mergeCell ref="D39:D40"/>
    <mergeCell ref="E39:E40"/>
    <mergeCell ref="G39:G40"/>
    <mergeCell ref="H39:H40"/>
    <mergeCell ref="I39:I40"/>
    <mergeCell ref="J39:J40"/>
    <mergeCell ref="A37:A38"/>
    <mergeCell ref="B37:B38"/>
    <mergeCell ref="C37:C38"/>
    <mergeCell ref="D37:D38"/>
    <mergeCell ref="E37:E38"/>
    <mergeCell ref="A86:A93"/>
    <mergeCell ref="B86:B93"/>
    <mergeCell ref="C86:C93"/>
    <mergeCell ref="D86:D93"/>
    <mergeCell ref="E86:E93"/>
    <mergeCell ref="F86:F93"/>
    <mergeCell ref="G86:G93"/>
    <mergeCell ref="H86:H93"/>
    <mergeCell ref="I86:I93"/>
    <mergeCell ref="J86:J93"/>
    <mergeCell ref="A94:J94"/>
    <mergeCell ref="A104:J104"/>
    <mergeCell ref="A111:J111"/>
    <mergeCell ref="A115:J115"/>
    <mergeCell ref="A120:J120"/>
    <mergeCell ref="A122:J122"/>
    <mergeCell ref="A124:J124"/>
    <mergeCell ref="A128:J128"/>
    <mergeCell ref="A130:J130"/>
    <mergeCell ref="A135:J135"/>
    <mergeCell ref="A141:J141"/>
    <mergeCell ref="A144:J144"/>
    <mergeCell ref="A146:J146"/>
    <mergeCell ref="A148:J148"/>
    <mergeCell ref="A150:J150"/>
    <mergeCell ref="A157:J157"/>
    <mergeCell ref="A160:J160"/>
    <mergeCell ref="A168:J168"/>
    <mergeCell ref="A171:J171"/>
    <mergeCell ref="A177:J177"/>
    <mergeCell ref="A175:J175"/>
    <mergeCell ref="A197:J197"/>
    <mergeCell ref="A199:J199"/>
    <mergeCell ref="A201:J201"/>
    <mergeCell ref="A203:J203"/>
    <mergeCell ref="A179:J179"/>
    <mergeCell ref="A181:J181"/>
    <mergeCell ref="A185:J185"/>
    <mergeCell ref="A187:J187"/>
    <mergeCell ref="A195:J195"/>
  </mergeCells>
  <pageMargins left="0.25" right="0.25" top="0.75" bottom="0.75" header="0.3" footer="0.3"/>
  <pageSetup paperSize="9" scale="47"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34"/>
  <sheetViews>
    <sheetView tabSelected="1" zoomScale="85" zoomScaleNormal="85" workbookViewId="0">
      <pane ySplit="4" topLeftCell="A100" activePane="bottomLeft" state="frozen"/>
      <selection activeCell="M19" sqref="M19"/>
      <selection pane="bottomLeft" activeCell="A101" sqref="A101:XFD101"/>
    </sheetView>
  </sheetViews>
  <sheetFormatPr defaultRowHeight="15.75" x14ac:dyDescent="0.25"/>
  <cols>
    <col min="1" max="1" width="11.85546875" style="54" bestFit="1" customWidth="1"/>
    <col min="2" max="2" width="88" style="54" bestFit="1" customWidth="1"/>
    <col min="3" max="3" width="19.28515625" style="164" bestFit="1" customWidth="1"/>
    <col min="4" max="4" width="67.7109375" style="180" bestFit="1" customWidth="1"/>
    <col min="5" max="5" width="118.7109375" style="54" customWidth="1"/>
    <col min="6" max="16384" width="9.140625" style="54"/>
  </cols>
  <sheetData>
    <row r="1" spans="1:4" ht="94.5" x14ac:dyDescent="0.25">
      <c r="D1" s="165" t="s">
        <v>1330</v>
      </c>
    </row>
    <row r="2" spans="1:4" x14ac:dyDescent="0.25">
      <c r="A2" s="322" t="s">
        <v>1331</v>
      </c>
      <c r="B2" s="322"/>
      <c r="C2" s="322"/>
      <c r="D2" s="323"/>
    </row>
    <row r="3" spans="1:4" x14ac:dyDescent="0.25">
      <c r="A3" s="324" t="s">
        <v>2</v>
      </c>
      <c r="B3" s="258" t="s">
        <v>1332</v>
      </c>
      <c r="C3" s="258" t="s">
        <v>1333</v>
      </c>
      <c r="D3" s="325" t="s">
        <v>1334</v>
      </c>
    </row>
    <row r="4" spans="1:4" x14ac:dyDescent="0.25">
      <c r="A4" s="324"/>
      <c r="B4" s="258"/>
      <c r="C4" s="258"/>
      <c r="D4" s="325"/>
    </row>
    <row r="5" spans="1:4" x14ac:dyDescent="0.25">
      <c r="A5" s="166">
        <v>1</v>
      </c>
      <c r="B5" s="166">
        <v>2</v>
      </c>
      <c r="C5" s="166">
        <v>3</v>
      </c>
      <c r="D5" s="167">
        <v>4</v>
      </c>
    </row>
    <row r="6" spans="1:4" x14ac:dyDescent="0.25">
      <c r="A6" s="100" t="s">
        <v>114</v>
      </c>
      <c r="B6" s="319" t="s">
        <v>394</v>
      </c>
      <c r="C6" s="321"/>
      <c r="D6" s="101" t="s">
        <v>19</v>
      </c>
    </row>
    <row r="7" spans="1:4" x14ac:dyDescent="0.25">
      <c r="A7" s="53" t="s">
        <v>119</v>
      </c>
      <c r="B7" s="259" t="s">
        <v>1335</v>
      </c>
      <c r="C7" s="259"/>
      <c r="D7" s="259"/>
    </row>
    <row r="8" spans="1:4" ht="31.5" x14ac:dyDescent="0.25">
      <c r="A8" s="85" t="s">
        <v>1336</v>
      </c>
      <c r="B8" s="259" t="s">
        <v>1337</v>
      </c>
      <c r="C8" s="259"/>
      <c r="D8" s="101" t="s">
        <v>1338</v>
      </c>
    </row>
    <row r="9" spans="1:4" x14ac:dyDescent="0.25">
      <c r="A9" s="85" t="s">
        <v>1339</v>
      </c>
      <c r="B9" s="52" t="s">
        <v>1340</v>
      </c>
      <c r="C9" s="168">
        <v>45015</v>
      </c>
      <c r="D9" s="101" t="s">
        <v>1341</v>
      </c>
    </row>
    <row r="10" spans="1:4" x14ac:dyDescent="0.25">
      <c r="A10" s="85" t="s">
        <v>1342</v>
      </c>
      <c r="B10" s="52" t="s">
        <v>1343</v>
      </c>
      <c r="C10" s="168">
        <v>45107</v>
      </c>
      <c r="D10" s="101" t="s">
        <v>1341</v>
      </c>
    </row>
    <row r="11" spans="1:4" x14ac:dyDescent="0.25">
      <c r="A11" s="85" t="s">
        <v>1344</v>
      </c>
      <c r="B11" s="52" t="s">
        <v>1345</v>
      </c>
      <c r="C11" s="168">
        <v>45179</v>
      </c>
      <c r="D11" s="101" t="s">
        <v>1341</v>
      </c>
    </row>
    <row r="12" spans="1:4" x14ac:dyDescent="0.25">
      <c r="A12" s="85" t="s">
        <v>1346</v>
      </c>
      <c r="B12" s="52" t="s">
        <v>1347</v>
      </c>
      <c r="C12" s="168">
        <v>45209</v>
      </c>
      <c r="D12" s="101" t="s">
        <v>1341</v>
      </c>
    </row>
    <row r="13" spans="1:4" x14ac:dyDescent="0.25">
      <c r="A13" s="85" t="s">
        <v>1348</v>
      </c>
      <c r="B13" s="52" t="s">
        <v>1349</v>
      </c>
      <c r="C13" s="168">
        <v>45270</v>
      </c>
      <c r="D13" s="101" t="s">
        <v>1341</v>
      </c>
    </row>
    <row r="14" spans="1:4" x14ac:dyDescent="0.25">
      <c r="A14" s="85" t="s">
        <v>1350</v>
      </c>
      <c r="B14" s="52" t="s">
        <v>1351</v>
      </c>
      <c r="C14" s="168">
        <v>45289</v>
      </c>
      <c r="D14" s="101" t="s">
        <v>1341</v>
      </c>
    </row>
    <row r="15" spans="1:4" ht="31.5" x14ac:dyDescent="0.25">
      <c r="A15" s="85" t="s">
        <v>1352</v>
      </c>
      <c r="B15" s="259" t="s">
        <v>1353</v>
      </c>
      <c r="C15" s="259"/>
      <c r="D15" s="101" t="s">
        <v>1338</v>
      </c>
    </row>
    <row r="16" spans="1:4" x14ac:dyDescent="0.25">
      <c r="A16" s="85" t="s">
        <v>1354</v>
      </c>
      <c r="B16" s="52" t="s">
        <v>1355</v>
      </c>
      <c r="C16" s="168">
        <v>45015</v>
      </c>
      <c r="D16" s="101" t="s">
        <v>1341</v>
      </c>
    </row>
    <row r="17" spans="1:5" ht="47.25" x14ac:dyDescent="0.25">
      <c r="A17" s="85" t="s">
        <v>1356</v>
      </c>
      <c r="B17" s="98" t="s">
        <v>1357</v>
      </c>
      <c r="C17" s="168">
        <v>45046</v>
      </c>
      <c r="D17" s="101" t="s">
        <v>1341</v>
      </c>
    </row>
    <row r="18" spans="1:5" x14ac:dyDescent="0.25">
      <c r="A18" s="85" t="s">
        <v>1358</v>
      </c>
      <c r="B18" s="52" t="s">
        <v>1343</v>
      </c>
      <c r="C18" s="168">
        <v>45107</v>
      </c>
      <c r="D18" s="101" t="s">
        <v>1341</v>
      </c>
    </row>
    <row r="19" spans="1:5" ht="63" x14ac:dyDescent="0.25">
      <c r="A19" s="85" t="s">
        <v>1359</v>
      </c>
      <c r="B19" s="98" t="s">
        <v>1360</v>
      </c>
      <c r="C19" s="168">
        <v>45108</v>
      </c>
      <c r="D19" s="101" t="s">
        <v>1341</v>
      </c>
    </row>
    <row r="20" spans="1:5" x14ac:dyDescent="0.25">
      <c r="A20" s="85" t="s">
        <v>1361</v>
      </c>
      <c r="B20" s="52" t="s">
        <v>1347</v>
      </c>
      <c r="C20" s="168">
        <v>45209</v>
      </c>
      <c r="D20" s="101" t="s">
        <v>1341</v>
      </c>
    </row>
    <row r="21" spans="1:5" x14ac:dyDescent="0.25">
      <c r="A21" s="85" t="s">
        <v>1362</v>
      </c>
      <c r="B21" s="52" t="s">
        <v>1363</v>
      </c>
      <c r="C21" s="168">
        <v>45289</v>
      </c>
      <c r="D21" s="101" t="s">
        <v>1341</v>
      </c>
    </row>
    <row r="22" spans="1:5" x14ac:dyDescent="0.25">
      <c r="A22" s="53" t="s">
        <v>124</v>
      </c>
      <c r="B22" s="319" t="s">
        <v>1364</v>
      </c>
      <c r="C22" s="320"/>
      <c r="D22" s="321"/>
    </row>
    <row r="23" spans="1:5" ht="102" customHeight="1" x14ac:dyDescent="0.25">
      <c r="A23" s="85" t="s">
        <v>1365</v>
      </c>
      <c r="B23" s="259" t="s">
        <v>2191</v>
      </c>
      <c r="C23" s="259"/>
      <c r="D23" s="101" t="s">
        <v>1338</v>
      </c>
    </row>
    <row r="24" spans="1:5" ht="45.75" customHeight="1" x14ac:dyDescent="0.25">
      <c r="A24" s="85" t="s">
        <v>1366</v>
      </c>
      <c r="B24" s="101" t="s">
        <v>2192</v>
      </c>
      <c r="C24" s="169">
        <v>45135</v>
      </c>
      <c r="D24" s="101" t="s">
        <v>1368</v>
      </c>
    </row>
    <row r="25" spans="1:5" ht="45.75" customHeight="1" x14ac:dyDescent="0.25">
      <c r="A25" s="85" t="s">
        <v>1369</v>
      </c>
      <c r="B25" s="101" t="s">
        <v>2193</v>
      </c>
      <c r="C25" s="169">
        <v>45168</v>
      </c>
      <c r="D25" s="101" t="s">
        <v>1368</v>
      </c>
    </row>
    <row r="26" spans="1:5" ht="45.75" customHeight="1" x14ac:dyDescent="0.25">
      <c r="A26" s="85" t="s">
        <v>1371</v>
      </c>
      <c r="B26" s="101" t="s">
        <v>2194</v>
      </c>
      <c r="C26" s="169">
        <v>45229</v>
      </c>
      <c r="D26" s="101" t="s">
        <v>1368</v>
      </c>
    </row>
    <row r="27" spans="1:5" ht="63" x14ac:dyDescent="0.25">
      <c r="A27" s="85" t="s">
        <v>2197</v>
      </c>
      <c r="B27" s="98" t="s">
        <v>2195</v>
      </c>
      <c r="C27" s="168">
        <v>45260</v>
      </c>
      <c r="D27" s="101" t="s">
        <v>1368</v>
      </c>
    </row>
    <row r="28" spans="1:5" ht="63" x14ac:dyDescent="0.25">
      <c r="A28" s="85" t="s">
        <v>2198</v>
      </c>
      <c r="B28" s="98" t="s">
        <v>2196</v>
      </c>
      <c r="C28" s="168">
        <v>45289</v>
      </c>
      <c r="D28" s="101" t="s">
        <v>1368</v>
      </c>
    </row>
    <row r="29" spans="1:5" x14ac:dyDescent="0.25">
      <c r="A29" s="85" t="s">
        <v>2199</v>
      </c>
      <c r="B29" s="52" t="s">
        <v>1351</v>
      </c>
      <c r="C29" s="168">
        <v>45290</v>
      </c>
      <c r="D29" s="101" t="s">
        <v>1368</v>
      </c>
    </row>
    <row r="30" spans="1:5" ht="51.75" customHeight="1" x14ac:dyDescent="0.25">
      <c r="A30" s="85" t="s">
        <v>128</v>
      </c>
      <c r="B30" s="319" t="s">
        <v>2124</v>
      </c>
      <c r="C30" s="320"/>
      <c r="D30" s="321"/>
      <c r="E30" s="170"/>
    </row>
    <row r="31" spans="1:5" ht="31.5" x14ac:dyDescent="0.25">
      <c r="A31" s="85" t="s">
        <v>1372</v>
      </c>
      <c r="B31" s="259" t="s">
        <v>1373</v>
      </c>
      <c r="C31" s="259"/>
      <c r="D31" s="101" t="s">
        <v>1338</v>
      </c>
    </row>
    <row r="32" spans="1:5" ht="31.5" x14ac:dyDescent="0.25">
      <c r="A32" s="85" t="s">
        <v>1374</v>
      </c>
      <c r="B32" s="98" t="s">
        <v>1367</v>
      </c>
      <c r="C32" s="168">
        <v>44958</v>
      </c>
      <c r="D32" s="101" t="s">
        <v>1341</v>
      </c>
    </row>
    <row r="33" spans="1:4" ht="31.5" x14ac:dyDescent="0.25">
      <c r="A33" s="85" t="s">
        <v>1375</v>
      </c>
      <c r="B33" s="98" t="s">
        <v>1376</v>
      </c>
      <c r="C33" s="168">
        <v>45031</v>
      </c>
      <c r="D33" s="101" t="s">
        <v>1341</v>
      </c>
    </row>
    <row r="34" spans="1:4" ht="31.5" x14ac:dyDescent="0.25">
      <c r="A34" s="85" t="s">
        <v>1377</v>
      </c>
      <c r="B34" s="98" t="s">
        <v>1378</v>
      </c>
      <c r="C34" s="168">
        <v>45107</v>
      </c>
      <c r="D34" s="101" t="s">
        <v>1341</v>
      </c>
    </row>
    <row r="35" spans="1:4" ht="31.5" x14ac:dyDescent="0.25">
      <c r="A35" s="85" t="s">
        <v>1379</v>
      </c>
      <c r="B35" s="98" t="s">
        <v>1380</v>
      </c>
      <c r="C35" s="168">
        <v>45122</v>
      </c>
      <c r="D35" s="101" t="s">
        <v>1341</v>
      </c>
    </row>
    <row r="36" spans="1:4" ht="31.5" x14ac:dyDescent="0.25">
      <c r="A36" s="85" t="s">
        <v>1381</v>
      </c>
      <c r="B36" s="98" t="s">
        <v>1382</v>
      </c>
      <c r="C36" s="168">
        <v>45219</v>
      </c>
      <c r="D36" s="101" t="s">
        <v>1341</v>
      </c>
    </row>
    <row r="37" spans="1:4" x14ac:dyDescent="0.25">
      <c r="A37" s="85" t="s">
        <v>1383</v>
      </c>
      <c r="B37" s="52" t="s">
        <v>1351</v>
      </c>
      <c r="C37" s="168">
        <v>45289</v>
      </c>
      <c r="D37" s="101" t="s">
        <v>1341</v>
      </c>
    </row>
    <row r="38" spans="1:4" ht="31.5" x14ac:dyDescent="0.25">
      <c r="A38" s="85" t="s">
        <v>1384</v>
      </c>
      <c r="B38" s="98" t="s">
        <v>1385</v>
      </c>
      <c r="C38" s="168">
        <v>45289</v>
      </c>
      <c r="D38" s="101" t="s">
        <v>1341</v>
      </c>
    </row>
    <row r="39" spans="1:4" ht="67.5" customHeight="1" x14ac:dyDescent="0.25">
      <c r="A39" s="85" t="s">
        <v>1386</v>
      </c>
      <c r="B39" s="259" t="s">
        <v>404</v>
      </c>
      <c r="C39" s="259"/>
      <c r="D39" s="101" t="s">
        <v>1338</v>
      </c>
    </row>
    <row r="40" spans="1:4" ht="31.5" x14ac:dyDescent="0.25">
      <c r="A40" s="85" t="s">
        <v>1387</v>
      </c>
      <c r="B40" s="98" t="s">
        <v>1388</v>
      </c>
      <c r="C40" s="168">
        <v>45031</v>
      </c>
      <c r="D40" s="101" t="s">
        <v>1341</v>
      </c>
    </row>
    <row r="41" spans="1:4" ht="47.25" x14ac:dyDescent="0.25">
      <c r="A41" s="85" t="s">
        <v>1389</v>
      </c>
      <c r="B41" s="98" t="s">
        <v>1390</v>
      </c>
      <c r="C41" s="168">
        <v>45107</v>
      </c>
      <c r="D41" s="101" t="s">
        <v>1341</v>
      </c>
    </row>
    <row r="42" spans="1:4" ht="31.5" x14ac:dyDescent="0.25">
      <c r="A42" s="85" t="s">
        <v>1391</v>
      </c>
      <c r="B42" s="98" t="s">
        <v>1392</v>
      </c>
      <c r="C42" s="168">
        <v>45122</v>
      </c>
      <c r="D42" s="101" t="s">
        <v>1341</v>
      </c>
    </row>
    <row r="43" spans="1:4" ht="31.5" x14ac:dyDescent="0.25">
      <c r="A43" s="85" t="s">
        <v>1393</v>
      </c>
      <c r="B43" s="98" t="s">
        <v>1394</v>
      </c>
      <c r="C43" s="168">
        <v>45219</v>
      </c>
      <c r="D43" s="101" t="s">
        <v>1341</v>
      </c>
    </row>
    <row r="44" spans="1:4" x14ac:dyDescent="0.25">
      <c r="A44" s="85" t="s">
        <v>1395</v>
      </c>
      <c r="B44" s="52" t="s">
        <v>1351</v>
      </c>
      <c r="C44" s="168">
        <v>45289</v>
      </c>
      <c r="D44" s="101" t="s">
        <v>1341</v>
      </c>
    </row>
    <row r="45" spans="1:4" ht="31.5" x14ac:dyDescent="0.25">
      <c r="A45" s="85" t="s">
        <v>1396</v>
      </c>
      <c r="B45" s="98" t="s">
        <v>1397</v>
      </c>
      <c r="C45" s="168">
        <v>45289</v>
      </c>
      <c r="D45" s="101" t="s">
        <v>1341</v>
      </c>
    </row>
    <row r="46" spans="1:4" x14ac:dyDescent="0.25">
      <c r="A46" s="53" t="s">
        <v>134</v>
      </c>
      <c r="B46" s="319" t="s">
        <v>2129</v>
      </c>
      <c r="C46" s="320"/>
      <c r="D46" s="321"/>
    </row>
    <row r="47" spans="1:4" ht="55.5" customHeight="1" x14ac:dyDescent="0.25">
      <c r="A47" s="85" t="s">
        <v>1398</v>
      </c>
      <c r="B47" s="259" t="s">
        <v>1399</v>
      </c>
      <c r="C47" s="259"/>
      <c r="D47" s="101" t="s">
        <v>1338</v>
      </c>
    </row>
    <row r="48" spans="1:4" ht="63" x14ac:dyDescent="0.25">
      <c r="A48" s="85" t="s">
        <v>1400</v>
      </c>
      <c r="B48" s="98" t="s">
        <v>1401</v>
      </c>
      <c r="C48" s="168">
        <v>45031</v>
      </c>
      <c r="D48" s="101" t="s">
        <v>1368</v>
      </c>
    </row>
    <row r="49" spans="1:4" ht="63" x14ac:dyDescent="0.25">
      <c r="A49" s="85" t="s">
        <v>1402</v>
      </c>
      <c r="B49" s="98" t="s">
        <v>1403</v>
      </c>
      <c r="C49" s="168">
        <v>45092</v>
      </c>
      <c r="D49" s="101" t="s">
        <v>1368</v>
      </c>
    </row>
    <row r="50" spans="1:4" ht="63" x14ac:dyDescent="0.25">
      <c r="A50" s="85" t="s">
        <v>1404</v>
      </c>
      <c r="B50" s="98" t="s">
        <v>1405</v>
      </c>
      <c r="C50" s="168">
        <v>45122</v>
      </c>
      <c r="D50" s="101" t="s">
        <v>1368</v>
      </c>
    </row>
    <row r="51" spans="1:4" ht="63" x14ac:dyDescent="0.25">
      <c r="A51" s="85" t="s">
        <v>1406</v>
      </c>
      <c r="B51" s="98" t="s">
        <v>1407</v>
      </c>
      <c r="C51" s="168">
        <v>45214</v>
      </c>
      <c r="D51" s="101" t="s">
        <v>1368</v>
      </c>
    </row>
    <row r="52" spans="1:4" ht="63" x14ac:dyDescent="0.25">
      <c r="A52" s="85" t="s">
        <v>1408</v>
      </c>
      <c r="B52" s="98" t="s">
        <v>1409</v>
      </c>
      <c r="C52" s="168">
        <v>45245</v>
      </c>
      <c r="D52" s="101" t="s">
        <v>1368</v>
      </c>
    </row>
    <row r="53" spans="1:4" x14ac:dyDescent="0.25">
      <c r="A53" s="85" t="s">
        <v>1410</v>
      </c>
      <c r="B53" s="52" t="s">
        <v>1351</v>
      </c>
      <c r="C53" s="168">
        <v>45289</v>
      </c>
      <c r="D53" s="101" t="s">
        <v>1368</v>
      </c>
    </row>
    <row r="54" spans="1:4" ht="30.75" customHeight="1" x14ac:dyDescent="0.25">
      <c r="A54" s="53" t="s">
        <v>139</v>
      </c>
      <c r="B54" s="319" t="s">
        <v>2130</v>
      </c>
      <c r="C54" s="320"/>
      <c r="D54" s="321"/>
    </row>
    <row r="55" spans="1:4" ht="36" customHeight="1" x14ac:dyDescent="0.25">
      <c r="A55" s="85" t="s">
        <v>1411</v>
      </c>
      <c r="B55" s="259" t="s">
        <v>1412</v>
      </c>
      <c r="C55" s="259"/>
      <c r="D55" s="101" t="s">
        <v>1338</v>
      </c>
    </row>
    <row r="56" spans="1:4" ht="31.5" x14ac:dyDescent="0.25">
      <c r="A56" s="85" t="s">
        <v>1413</v>
      </c>
      <c r="B56" s="98" t="s">
        <v>1367</v>
      </c>
      <c r="C56" s="168">
        <v>44966</v>
      </c>
      <c r="D56" s="101" t="s">
        <v>1341</v>
      </c>
    </row>
    <row r="57" spans="1:4" ht="31.5" x14ac:dyDescent="0.25">
      <c r="A57" s="85" t="s">
        <v>1414</v>
      </c>
      <c r="B57" s="98" t="s">
        <v>1370</v>
      </c>
      <c r="C57" s="168">
        <v>44967</v>
      </c>
      <c r="D57" s="101" t="s">
        <v>1341</v>
      </c>
    </row>
    <row r="58" spans="1:4" ht="31.5" x14ac:dyDescent="0.25">
      <c r="A58" s="85" t="s">
        <v>1415</v>
      </c>
      <c r="B58" s="98" t="s">
        <v>1416</v>
      </c>
      <c r="C58" s="168">
        <v>45031</v>
      </c>
      <c r="D58" s="101" t="s">
        <v>1341</v>
      </c>
    </row>
    <row r="59" spans="1:4" ht="31.5" x14ac:dyDescent="0.25">
      <c r="A59" s="85" t="s">
        <v>1417</v>
      </c>
      <c r="B59" s="98" t="s">
        <v>1418</v>
      </c>
      <c r="C59" s="168">
        <v>45122</v>
      </c>
      <c r="D59" s="101" t="s">
        <v>1341</v>
      </c>
    </row>
    <row r="60" spans="1:4" ht="31.5" x14ac:dyDescent="0.25">
      <c r="A60" s="85" t="s">
        <v>1419</v>
      </c>
      <c r="B60" s="98" t="s">
        <v>1420</v>
      </c>
      <c r="C60" s="168">
        <v>45219</v>
      </c>
      <c r="D60" s="101" t="s">
        <v>1341</v>
      </c>
    </row>
    <row r="61" spans="1:4" x14ac:dyDescent="0.25">
      <c r="A61" s="85" t="s">
        <v>1421</v>
      </c>
      <c r="B61" s="52" t="s">
        <v>1351</v>
      </c>
      <c r="C61" s="168">
        <v>45289</v>
      </c>
      <c r="D61" s="101" t="s">
        <v>1341</v>
      </c>
    </row>
    <row r="62" spans="1:4" ht="31.5" x14ac:dyDescent="0.25">
      <c r="A62" s="53" t="s">
        <v>1422</v>
      </c>
      <c r="B62" s="259" t="s">
        <v>1423</v>
      </c>
      <c r="C62" s="259"/>
      <c r="D62" s="101" t="s">
        <v>1338</v>
      </c>
    </row>
    <row r="63" spans="1:4" ht="31.5" x14ac:dyDescent="0.25">
      <c r="A63" s="53" t="s">
        <v>1424</v>
      </c>
      <c r="B63" s="98" t="s">
        <v>1367</v>
      </c>
      <c r="C63" s="168">
        <v>44958</v>
      </c>
      <c r="D63" s="101" t="s">
        <v>1425</v>
      </c>
    </row>
    <row r="64" spans="1:4" ht="31.5" x14ac:dyDescent="0.25">
      <c r="A64" s="53" t="s">
        <v>1426</v>
      </c>
      <c r="B64" s="98" t="s">
        <v>1427</v>
      </c>
      <c r="C64" s="168">
        <v>45026</v>
      </c>
      <c r="D64" s="101" t="s">
        <v>1341</v>
      </c>
    </row>
    <row r="65" spans="1:4" ht="31.5" x14ac:dyDescent="0.25">
      <c r="A65" s="53" t="s">
        <v>1428</v>
      </c>
      <c r="B65" s="98" t="s">
        <v>1429</v>
      </c>
      <c r="C65" s="168">
        <v>45117</v>
      </c>
      <c r="D65" s="101" t="s">
        <v>1341</v>
      </c>
    </row>
    <row r="66" spans="1:4" ht="31.5" x14ac:dyDescent="0.25">
      <c r="A66" s="53" t="s">
        <v>1430</v>
      </c>
      <c r="B66" s="98" t="s">
        <v>1431</v>
      </c>
      <c r="C66" s="168">
        <v>45214</v>
      </c>
      <c r="D66" s="101" t="s">
        <v>1341</v>
      </c>
    </row>
    <row r="67" spans="1:4" ht="47.25" x14ac:dyDescent="0.25">
      <c r="A67" s="53" t="s">
        <v>1432</v>
      </c>
      <c r="B67" s="98" t="s">
        <v>1433</v>
      </c>
      <c r="C67" s="168">
        <v>45279</v>
      </c>
      <c r="D67" s="101" t="s">
        <v>1341</v>
      </c>
    </row>
    <row r="68" spans="1:4" x14ac:dyDescent="0.25">
      <c r="A68" s="53" t="s">
        <v>1434</v>
      </c>
      <c r="B68" s="52" t="s">
        <v>1363</v>
      </c>
      <c r="C68" s="168">
        <v>45280</v>
      </c>
      <c r="D68" s="101" t="s">
        <v>1341</v>
      </c>
    </row>
    <row r="69" spans="1:4" ht="52.5" customHeight="1" x14ac:dyDescent="0.25">
      <c r="A69" s="53" t="s">
        <v>1435</v>
      </c>
      <c r="B69" s="259" t="s">
        <v>1436</v>
      </c>
      <c r="C69" s="259"/>
      <c r="D69" s="101" t="s">
        <v>1338</v>
      </c>
    </row>
    <row r="70" spans="1:4" ht="31.5" x14ac:dyDescent="0.25">
      <c r="A70" s="53" t="s">
        <v>1437</v>
      </c>
      <c r="B70" s="171" t="s">
        <v>1367</v>
      </c>
      <c r="C70" s="168">
        <v>44958</v>
      </c>
      <c r="D70" s="101" t="s">
        <v>1425</v>
      </c>
    </row>
    <row r="71" spans="1:4" ht="31.5" x14ac:dyDescent="0.25">
      <c r="A71" s="53" t="s">
        <v>1438</v>
      </c>
      <c r="B71" s="171" t="s">
        <v>1427</v>
      </c>
      <c r="C71" s="168">
        <v>45026</v>
      </c>
      <c r="D71" s="101" t="s">
        <v>1341</v>
      </c>
    </row>
    <row r="72" spans="1:4" ht="31.5" x14ac:dyDescent="0.25">
      <c r="A72" s="53" t="s">
        <v>1439</v>
      </c>
      <c r="B72" s="171" t="s">
        <v>1429</v>
      </c>
      <c r="C72" s="168">
        <v>45117</v>
      </c>
      <c r="D72" s="101" t="s">
        <v>1341</v>
      </c>
    </row>
    <row r="73" spans="1:4" ht="31.5" x14ac:dyDescent="0.25">
      <c r="A73" s="53" t="s">
        <v>1440</v>
      </c>
      <c r="B73" s="171" t="s">
        <v>1431</v>
      </c>
      <c r="C73" s="168">
        <v>45214</v>
      </c>
      <c r="D73" s="101" t="s">
        <v>1341</v>
      </c>
    </row>
    <row r="74" spans="1:4" ht="47.25" x14ac:dyDescent="0.25">
      <c r="A74" s="53" t="s">
        <v>1441</v>
      </c>
      <c r="B74" s="171" t="s">
        <v>1433</v>
      </c>
      <c r="C74" s="168">
        <v>45279</v>
      </c>
      <c r="D74" s="101" t="s">
        <v>1341</v>
      </c>
    </row>
    <row r="75" spans="1:4" x14ac:dyDescent="0.25">
      <c r="A75" s="53" t="s">
        <v>1442</v>
      </c>
      <c r="B75" s="70" t="s">
        <v>1363</v>
      </c>
      <c r="C75" s="168">
        <v>45280</v>
      </c>
      <c r="D75" s="101" t="s">
        <v>1341</v>
      </c>
    </row>
    <row r="76" spans="1:4" x14ac:dyDescent="0.25">
      <c r="A76" s="100" t="s">
        <v>144</v>
      </c>
      <c r="B76" s="319" t="s">
        <v>145</v>
      </c>
      <c r="C76" s="321"/>
      <c r="D76" s="101" t="s">
        <v>19</v>
      </c>
    </row>
    <row r="77" spans="1:4" ht="32.25" customHeight="1" x14ac:dyDescent="0.25">
      <c r="A77" s="53" t="s">
        <v>147</v>
      </c>
      <c r="B77" s="259" t="s">
        <v>2133</v>
      </c>
      <c r="C77" s="259"/>
      <c r="D77" s="259"/>
    </row>
    <row r="78" spans="1:4" ht="109.5" customHeight="1" x14ac:dyDescent="0.25">
      <c r="A78" s="53" t="s">
        <v>1443</v>
      </c>
      <c r="B78" s="259" t="s">
        <v>410</v>
      </c>
      <c r="C78" s="259"/>
      <c r="D78" s="101" t="s">
        <v>1338</v>
      </c>
    </row>
    <row r="79" spans="1:4" ht="31.5" x14ac:dyDescent="0.25">
      <c r="A79" s="53" t="s">
        <v>1444</v>
      </c>
      <c r="B79" s="98" t="s">
        <v>1445</v>
      </c>
      <c r="C79" s="168">
        <v>44951</v>
      </c>
      <c r="D79" s="101" t="s">
        <v>1446</v>
      </c>
    </row>
    <row r="80" spans="1:4" x14ac:dyDescent="0.25">
      <c r="A80" s="53" t="s">
        <v>1447</v>
      </c>
      <c r="B80" s="52" t="s">
        <v>1448</v>
      </c>
      <c r="C80" s="168">
        <v>44958</v>
      </c>
      <c r="D80" s="101" t="s">
        <v>1446</v>
      </c>
    </row>
    <row r="81" spans="1:4" ht="31.5" x14ac:dyDescent="0.25">
      <c r="A81" s="53" t="s">
        <v>1449</v>
      </c>
      <c r="B81" s="98" t="s">
        <v>1450</v>
      </c>
      <c r="C81" s="168">
        <v>45017</v>
      </c>
      <c r="D81" s="101" t="s">
        <v>1446</v>
      </c>
    </row>
    <row r="82" spans="1:4" x14ac:dyDescent="0.25">
      <c r="A82" s="53" t="s">
        <v>1451</v>
      </c>
      <c r="B82" s="52" t="s">
        <v>1452</v>
      </c>
      <c r="C82" s="168">
        <v>45139</v>
      </c>
      <c r="D82" s="101" t="s">
        <v>1446</v>
      </c>
    </row>
    <row r="83" spans="1:4" ht="31.5" x14ac:dyDescent="0.25">
      <c r="A83" s="53" t="s">
        <v>1453</v>
      </c>
      <c r="B83" s="98" t="s">
        <v>1454</v>
      </c>
      <c r="C83" s="168">
        <v>45199</v>
      </c>
      <c r="D83" s="101" t="s">
        <v>1446</v>
      </c>
    </row>
    <row r="84" spans="1:4" x14ac:dyDescent="0.25">
      <c r="A84" s="53" t="s">
        <v>1455</v>
      </c>
      <c r="B84" s="52" t="s">
        <v>1456</v>
      </c>
      <c r="C84" s="168">
        <v>45230</v>
      </c>
      <c r="D84" s="101" t="s">
        <v>1446</v>
      </c>
    </row>
    <row r="85" spans="1:4" ht="31.5" x14ac:dyDescent="0.25">
      <c r="A85" s="53" t="s">
        <v>1457</v>
      </c>
      <c r="B85" s="259" t="s">
        <v>1458</v>
      </c>
      <c r="C85" s="259"/>
      <c r="D85" s="101" t="s">
        <v>1338</v>
      </c>
    </row>
    <row r="86" spans="1:4" ht="31.5" x14ac:dyDescent="0.25">
      <c r="A86" s="53" t="s">
        <v>1459</v>
      </c>
      <c r="B86" s="98" t="s">
        <v>1460</v>
      </c>
      <c r="C86" s="168">
        <v>44972</v>
      </c>
      <c r="D86" s="101" t="s">
        <v>1461</v>
      </c>
    </row>
    <row r="87" spans="1:4" x14ac:dyDescent="0.25">
      <c r="A87" s="53" t="s">
        <v>1462</v>
      </c>
      <c r="B87" s="52" t="s">
        <v>1448</v>
      </c>
      <c r="C87" s="168">
        <v>45078</v>
      </c>
      <c r="D87" s="101" t="s">
        <v>1461</v>
      </c>
    </row>
    <row r="88" spans="1:4" ht="31.5" x14ac:dyDescent="0.25">
      <c r="A88" s="53" t="s">
        <v>1463</v>
      </c>
      <c r="B88" s="98" t="s">
        <v>1450</v>
      </c>
      <c r="C88" s="168">
        <v>45108</v>
      </c>
      <c r="D88" s="101" t="s">
        <v>1461</v>
      </c>
    </row>
    <row r="89" spans="1:4" x14ac:dyDescent="0.25">
      <c r="A89" s="53" t="s">
        <v>1464</v>
      </c>
      <c r="B89" s="52" t="s">
        <v>1452</v>
      </c>
      <c r="C89" s="168">
        <v>45289</v>
      </c>
      <c r="D89" s="101" t="s">
        <v>1461</v>
      </c>
    </row>
    <row r="90" spans="1:4" ht="31.5" x14ac:dyDescent="0.25">
      <c r="A90" s="53" t="s">
        <v>1465</v>
      </c>
      <c r="B90" s="98" t="s">
        <v>1454</v>
      </c>
      <c r="C90" s="168">
        <v>45289</v>
      </c>
      <c r="D90" s="101" t="s">
        <v>1461</v>
      </c>
    </row>
    <row r="91" spans="1:4" ht="31.5" x14ac:dyDescent="0.25">
      <c r="A91" s="53" t="s">
        <v>1466</v>
      </c>
      <c r="B91" s="98" t="s">
        <v>1467</v>
      </c>
      <c r="C91" s="168">
        <v>45289</v>
      </c>
      <c r="D91" s="101" t="s">
        <v>1461</v>
      </c>
    </row>
    <row r="92" spans="1:4" ht="53.25" customHeight="1" x14ac:dyDescent="0.25">
      <c r="A92" s="53" t="s">
        <v>1468</v>
      </c>
      <c r="B92" s="259" t="s">
        <v>413</v>
      </c>
      <c r="C92" s="259"/>
      <c r="D92" s="101" t="s">
        <v>1338</v>
      </c>
    </row>
    <row r="93" spans="1:4" ht="31.5" x14ac:dyDescent="0.25">
      <c r="A93" s="53" t="s">
        <v>1469</v>
      </c>
      <c r="B93" s="98" t="s">
        <v>1470</v>
      </c>
      <c r="C93" s="168">
        <v>44967</v>
      </c>
      <c r="D93" s="101" t="s">
        <v>1461</v>
      </c>
    </row>
    <row r="94" spans="1:4" ht="47.25" x14ac:dyDescent="0.25">
      <c r="A94" s="53" t="s">
        <v>1471</v>
      </c>
      <c r="B94" s="98" t="s">
        <v>1357</v>
      </c>
      <c r="C94" s="168">
        <v>44972</v>
      </c>
      <c r="D94" s="101" t="s">
        <v>1461</v>
      </c>
    </row>
    <row r="95" spans="1:4" ht="31.5" x14ac:dyDescent="0.25">
      <c r="A95" s="53" t="s">
        <v>1472</v>
      </c>
      <c r="B95" s="98" t="s">
        <v>1473</v>
      </c>
      <c r="C95" s="168">
        <v>45047</v>
      </c>
      <c r="D95" s="101" t="s">
        <v>1461</v>
      </c>
    </row>
    <row r="96" spans="1:4" ht="63" x14ac:dyDescent="0.25">
      <c r="A96" s="53" t="s">
        <v>1474</v>
      </c>
      <c r="B96" s="98" t="s">
        <v>1475</v>
      </c>
      <c r="C96" s="168">
        <v>45285</v>
      </c>
      <c r="D96" s="101" t="s">
        <v>1461</v>
      </c>
    </row>
    <row r="97" spans="1:4" x14ac:dyDescent="0.25">
      <c r="A97" s="53" t="s">
        <v>1476</v>
      </c>
      <c r="B97" s="52" t="s">
        <v>1448</v>
      </c>
      <c r="C97" s="168">
        <v>45061</v>
      </c>
      <c r="D97" s="101" t="s">
        <v>1461</v>
      </c>
    </row>
    <row r="98" spans="1:4" ht="31.5" x14ac:dyDescent="0.25">
      <c r="A98" s="53" t="s">
        <v>1477</v>
      </c>
      <c r="B98" s="98" t="s">
        <v>1450</v>
      </c>
      <c r="C98" s="168">
        <v>45108</v>
      </c>
      <c r="D98" s="101" t="s">
        <v>1461</v>
      </c>
    </row>
    <row r="99" spans="1:4" x14ac:dyDescent="0.25">
      <c r="A99" s="53" t="s">
        <v>1478</v>
      </c>
      <c r="B99" s="52" t="s">
        <v>1452</v>
      </c>
      <c r="C99" s="168">
        <v>45289</v>
      </c>
      <c r="D99" s="101" t="s">
        <v>1461</v>
      </c>
    </row>
    <row r="100" spans="1:4" ht="31.5" x14ac:dyDescent="0.25">
      <c r="A100" s="53" t="s">
        <v>1479</v>
      </c>
      <c r="B100" s="98" t="s">
        <v>1454</v>
      </c>
      <c r="C100" s="168">
        <v>45289</v>
      </c>
      <c r="D100" s="101" t="s">
        <v>1461</v>
      </c>
    </row>
    <row r="101" spans="1:4" ht="54.75" customHeight="1" x14ac:dyDescent="0.25">
      <c r="A101" s="53" t="s">
        <v>1480</v>
      </c>
      <c r="B101" s="259" t="s">
        <v>415</v>
      </c>
      <c r="C101" s="259"/>
      <c r="D101" s="101" t="s">
        <v>1338</v>
      </c>
    </row>
    <row r="102" spans="1:4" ht="31.5" x14ac:dyDescent="0.25">
      <c r="A102" s="53" t="s">
        <v>1481</v>
      </c>
      <c r="B102" s="98" t="s">
        <v>1482</v>
      </c>
      <c r="C102" s="168">
        <v>44972</v>
      </c>
      <c r="D102" s="101" t="s">
        <v>1446</v>
      </c>
    </row>
    <row r="103" spans="1:4" ht="31.5" x14ac:dyDescent="0.25">
      <c r="A103" s="53" t="s">
        <v>1483</v>
      </c>
      <c r="B103" s="98" t="s">
        <v>1484</v>
      </c>
      <c r="C103" s="168">
        <v>45047</v>
      </c>
      <c r="D103" s="101" t="s">
        <v>1446</v>
      </c>
    </row>
    <row r="104" spans="1:4" x14ac:dyDescent="0.25">
      <c r="A104" s="53" t="s">
        <v>1485</v>
      </c>
      <c r="B104" s="52" t="s">
        <v>1448</v>
      </c>
      <c r="C104" s="168">
        <v>45061</v>
      </c>
      <c r="D104" s="101" t="s">
        <v>1446</v>
      </c>
    </row>
    <row r="105" spans="1:4" ht="31.5" x14ac:dyDescent="0.25">
      <c r="A105" s="53" t="s">
        <v>1486</v>
      </c>
      <c r="B105" s="98" t="s">
        <v>1450</v>
      </c>
      <c r="C105" s="168">
        <v>45108</v>
      </c>
      <c r="D105" s="101" t="s">
        <v>1446</v>
      </c>
    </row>
    <row r="106" spans="1:4" x14ac:dyDescent="0.25">
      <c r="A106" s="53" t="s">
        <v>1487</v>
      </c>
      <c r="B106" s="52" t="s">
        <v>1452</v>
      </c>
      <c r="C106" s="168">
        <v>45285</v>
      </c>
      <c r="D106" s="101" t="s">
        <v>1446</v>
      </c>
    </row>
    <row r="107" spans="1:4" ht="31.5" x14ac:dyDescent="0.25">
      <c r="A107" s="53" t="s">
        <v>1488</v>
      </c>
      <c r="B107" s="98" t="s">
        <v>1454</v>
      </c>
      <c r="C107" s="168">
        <v>45285</v>
      </c>
      <c r="D107" s="101" t="s">
        <v>1446</v>
      </c>
    </row>
    <row r="108" spans="1:4" x14ac:dyDescent="0.25">
      <c r="A108" s="53" t="s">
        <v>1489</v>
      </c>
      <c r="B108" s="52" t="s">
        <v>1456</v>
      </c>
      <c r="C108" s="168">
        <v>45289</v>
      </c>
      <c r="D108" s="101" t="s">
        <v>1446</v>
      </c>
    </row>
    <row r="109" spans="1:4" ht="32.25" customHeight="1" x14ac:dyDescent="0.25">
      <c r="A109" s="53" t="s">
        <v>1490</v>
      </c>
      <c r="B109" s="259" t="s">
        <v>417</v>
      </c>
      <c r="C109" s="259"/>
      <c r="D109" s="101" t="s">
        <v>1338</v>
      </c>
    </row>
    <row r="110" spans="1:4" ht="47.25" x14ac:dyDescent="0.25">
      <c r="A110" s="53" t="s">
        <v>1491</v>
      </c>
      <c r="B110" s="98" t="s">
        <v>1357</v>
      </c>
      <c r="C110" s="168">
        <v>45000</v>
      </c>
      <c r="D110" s="101" t="s">
        <v>1446</v>
      </c>
    </row>
    <row r="111" spans="1:4" ht="31.5" x14ac:dyDescent="0.25">
      <c r="A111" s="53" t="s">
        <v>1492</v>
      </c>
      <c r="B111" s="98" t="s">
        <v>1450</v>
      </c>
      <c r="C111" s="168">
        <v>45017</v>
      </c>
      <c r="D111" s="101" t="s">
        <v>1446</v>
      </c>
    </row>
    <row r="112" spans="1:4" x14ac:dyDescent="0.25">
      <c r="A112" s="53" t="s">
        <v>1493</v>
      </c>
      <c r="B112" s="52" t="s">
        <v>1452</v>
      </c>
      <c r="C112" s="168">
        <v>45108</v>
      </c>
      <c r="D112" s="101" t="s">
        <v>1446</v>
      </c>
    </row>
    <row r="113" spans="1:4" ht="31.5" x14ac:dyDescent="0.25">
      <c r="A113" s="53" t="s">
        <v>1494</v>
      </c>
      <c r="B113" s="98" t="s">
        <v>1454</v>
      </c>
      <c r="C113" s="168">
        <v>45122</v>
      </c>
      <c r="D113" s="101" t="s">
        <v>1446</v>
      </c>
    </row>
    <row r="114" spans="1:4" x14ac:dyDescent="0.25">
      <c r="A114" s="53" t="s">
        <v>1495</v>
      </c>
      <c r="B114" s="98" t="s">
        <v>1456</v>
      </c>
      <c r="C114" s="168">
        <v>45261</v>
      </c>
      <c r="D114" s="101" t="s">
        <v>1446</v>
      </c>
    </row>
    <row r="115" spans="1:4" ht="31.5" x14ac:dyDescent="0.25">
      <c r="A115" s="53" t="s">
        <v>1496</v>
      </c>
      <c r="B115" s="98" t="s">
        <v>1497</v>
      </c>
      <c r="C115" s="168">
        <v>45289</v>
      </c>
      <c r="D115" s="101" t="s">
        <v>1446</v>
      </c>
    </row>
    <row r="116" spans="1:4" ht="63.75" customHeight="1" x14ac:dyDescent="0.25">
      <c r="A116" s="53" t="s">
        <v>2201</v>
      </c>
      <c r="B116" s="326" t="s">
        <v>2200</v>
      </c>
      <c r="C116" s="327"/>
      <c r="D116" s="101" t="s">
        <v>1338</v>
      </c>
    </row>
    <row r="117" spans="1:4" x14ac:dyDescent="0.25">
      <c r="A117" s="53" t="s">
        <v>2202</v>
      </c>
      <c r="B117" s="98" t="s">
        <v>2203</v>
      </c>
      <c r="C117" s="168">
        <v>45107</v>
      </c>
      <c r="D117" s="101" t="s">
        <v>1461</v>
      </c>
    </row>
    <row r="118" spans="1:4" x14ac:dyDescent="0.25">
      <c r="A118" s="100" t="s">
        <v>154</v>
      </c>
      <c r="B118" s="259" t="s">
        <v>155</v>
      </c>
      <c r="C118" s="259"/>
      <c r="D118" s="101" t="s">
        <v>19</v>
      </c>
    </row>
    <row r="119" spans="1:4" x14ac:dyDescent="0.25">
      <c r="A119" s="53" t="s">
        <v>156</v>
      </c>
      <c r="B119" s="259" t="s">
        <v>1498</v>
      </c>
      <c r="C119" s="259"/>
      <c r="D119" s="259"/>
    </row>
    <row r="120" spans="1:4" ht="31.5" x14ac:dyDescent="0.25">
      <c r="A120" s="85" t="s">
        <v>1499</v>
      </c>
      <c r="B120" s="259" t="s">
        <v>1500</v>
      </c>
      <c r="C120" s="259"/>
      <c r="D120" s="101" t="s">
        <v>1338</v>
      </c>
    </row>
    <row r="121" spans="1:4" ht="47.25" x14ac:dyDescent="0.25">
      <c r="A121" s="85" t="s">
        <v>1501</v>
      </c>
      <c r="B121" s="98" t="s">
        <v>1502</v>
      </c>
      <c r="C121" s="168">
        <v>45015</v>
      </c>
      <c r="D121" s="101" t="s">
        <v>1503</v>
      </c>
    </row>
    <row r="122" spans="1:4" ht="47.25" x14ac:dyDescent="0.25">
      <c r="A122" s="85" t="s">
        <v>1504</v>
      </c>
      <c r="B122" s="98" t="s">
        <v>1370</v>
      </c>
      <c r="C122" s="168">
        <v>45017</v>
      </c>
      <c r="D122" s="101" t="s">
        <v>1503</v>
      </c>
    </row>
    <row r="123" spans="1:4" ht="47.25" x14ac:dyDescent="0.25">
      <c r="A123" s="85" t="s">
        <v>1505</v>
      </c>
      <c r="B123" s="98" t="s">
        <v>1367</v>
      </c>
      <c r="C123" s="168">
        <v>45017</v>
      </c>
      <c r="D123" s="101" t="s">
        <v>1503</v>
      </c>
    </row>
    <row r="124" spans="1:4" ht="47.25" x14ac:dyDescent="0.25">
      <c r="A124" s="85" t="s">
        <v>1506</v>
      </c>
      <c r="B124" s="98" t="s">
        <v>1507</v>
      </c>
      <c r="C124" s="168">
        <v>45108</v>
      </c>
      <c r="D124" s="101" t="s">
        <v>1503</v>
      </c>
    </row>
    <row r="125" spans="1:4" ht="47.25" x14ac:dyDescent="0.25">
      <c r="A125" s="85" t="s">
        <v>1508</v>
      </c>
      <c r="B125" s="98" t="s">
        <v>1509</v>
      </c>
      <c r="C125" s="168">
        <v>45200</v>
      </c>
      <c r="D125" s="101" t="s">
        <v>1503</v>
      </c>
    </row>
    <row r="126" spans="1:4" ht="47.25" x14ac:dyDescent="0.25">
      <c r="A126" s="85" t="s">
        <v>1510</v>
      </c>
      <c r="B126" s="52" t="s">
        <v>1351</v>
      </c>
      <c r="C126" s="168">
        <v>45265</v>
      </c>
      <c r="D126" s="101" t="s">
        <v>1503</v>
      </c>
    </row>
    <row r="127" spans="1:4" ht="31.5" x14ac:dyDescent="0.25">
      <c r="A127" s="85" t="s">
        <v>1511</v>
      </c>
      <c r="B127" s="259" t="s">
        <v>420</v>
      </c>
      <c r="C127" s="259"/>
      <c r="D127" s="101" t="s">
        <v>1338</v>
      </c>
    </row>
    <row r="128" spans="1:4" ht="47.25" x14ac:dyDescent="0.25">
      <c r="A128" s="85" t="s">
        <v>1512</v>
      </c>
      <c r="B128" s="98" t="s">
        <v>1513</v>
      </c>
      <c r="C128" s="168">
        <v>45078</v>
      </c>
      <c r="D128" s="101" t="s">
        <v>1503</v>
      </c>
    </row>
    <row r="129" spans="1:4" ht="47.25" x14ac:dyDescent="0.25">
      <c r="A129" s="85" t="s">
        <v>1514</v>
      </c>
      <c r="B129" s="98" t="s">
        <v>1507</v>
      </c>
      <c r="C129" s="168">
        <v>45108</v>
      </c>
      <c r="D129" s="101" t="s">
        <v>1503</v>
      </c>
    </row>
    <row r="130" spans="1:4" ht="47.25" x14ac:dyDescent="0.25">
      <c r="A130" s="85" t="s">
        <v>1515</v>
      </c>
      <c r="B130" s="98" t="s">
        <v>1367</v>
      </c>
      <c r="C130" s="168">
        <v>45275</v>
      </c>
      <c r="D130" s="101" t="s">
        <v>1503</v>
      </c>
    </row>
    <row r="131" spans="1:4" ht="47.25" x14ac:dyDescent="0.25">
      <c r="A131" s="85" t="s">
        <v>1516</v>
      </c>
      <c r="B131" s="98" t="s">
        <v>1370</v>
      </c>
      <c r="C131" s="168">
        <v>45275</v>
      </c>
      <c r="D131" s="101" t="s">
        <v>1503</v>
      </c>
    </row>
    <row r="132" spans="1:4" ht="47.25" x14ac:dyDescent="0.25">
      <c r="A132" s="85" t="s">
        <v>1517</v>
      </c>
      <c r="B132" s="52" t="s">
        <v>1351</v>
      </c>
      <c r="C132" s="168">
        <v>45275</v>
      </c>
      <c r="D132" s="101" t="s">
        <v>1503</v>
      </c>
    </row>
    <row r="133" spans="1:4" ht="47.25" x14ac:dyDescent="0.25">
      <c r="A133" s="85" t="s">
        <v>1518</v>
      </c>
      <c r="B133" s="98" t="s">
        <v>1519</v>
      </c>
      <c r="C133" s="168">
        <v>45275</v>
      </c>
      <c r="D133" s="101" t="s">
        <v>1503</v>
      </c>
    </row>
    <row r="134" spans="1:4" ht="31.5" x14ac:dyDescent="0.25">
      <c r="A134" s="85" t="s">
        <v>1520</v>
      </c>
      <c r="B134" s="259" t="s">
        <v>422</v>
      </c>
      <c r="C134" s="259"/>
      <c r="D134" s="101" t="s">
        <v>1338</v>
      </c>
    </row>
    <row r="135" spans="1:4" ht="47.25" x14ac:dyDescent="0.25">
      <c r="A135" s="85" t="s">
        <v>1521</v>
      </c>
      <c r="B135" s="98" t="s">
        <v>1522</v>
      </c>
      <c r="C135" s="168">
        <v>45031</v>
      </c>
      <c r="D135" s="101" t="s">
        <v>1503</v>
      </c>
    </row>
    <row r="136" spans="1:4" ht="47.25" x14ac:dyDescent="0.25">
      <c r="A136" s="85" t="s">
        <v>1523</v>
      </c>
      <c r="B136" s="98" t="s">
        <v>1524</v>
      </c>
      <c r="C136" s="168">
        <v>45107</v>
      </c>
      <c r="D136" s="101" t="s">
        <v>1503</v>
      </c>
    </row>
    <row r="137" spans="1:4" ht="47.25" x14ac:dyDescent="0.25">
      <c r="A137" s="85" t="s">
        <v>1525</v>
      </c>
      <c r="B137" s="98" t="s">
        <v>1526</v>
      </c>
      <c r="C137" s="168">
        <v>45122</v>
      </c>
      <c r="D137" s="101" t="s">
        <v>1503</v>
      </c>
    </row>
    <row r="138" spans="1:4" ht="47.25" x14ac:dyDescent="0.25">
      <c r="A138" s="85" t="s">
        <v>1527</v>
      </c>
      <c r="B138" s="98" t="s">
        <v>1528</v>
      </c>
      <c r="C138" s="168">
        <v>45214</v>
      </c>
      <c r="D138" s="101" t="s">
        <v>1503</v>
      </c>
    </row>
    <row r="139" spans="1:4" ht="47.25" x14ac:dyDescent="0.25">
      <c r="A139" s="85" t="s">
        <v>1529</v>
      </c>
      <c r="B139" s="98" t="s">
        <v>1524</v>
      </c>
      <c r="C139" s="168">
        <v>45291</v>
      </c>
      <c r="D139" s="101" t="s">
        <v>1503</v>
      </c>
    </row>
    <row r="140" spans="1:4" ht="47.25" x14ac:dyDescent="0.25">
      <c r="A140" s="85" t="s">
        <v>1530</v>
      </c>
      <c r="B140" s="52" t="s">
        <v>1351</v>
      </c>
      <c r="C140" s="168">
        <v>45291</v>
      </c>
      <c r="D140" s="101" t="s">
        <v>1503</v>
      </c>
    </row>
    <row r="141" spans="1:4" x14ac:dyDescent="0.25">
      <c r="A141" s="100" t="s">
        <v>165</v>
      </c>
      <c r="B141" s="259" t="s">
        <v>166</v>
      </c>
      <c r="C141" s="259"/>
      <c r="D141" s="101" t="s">
        <v>19</v>
      </c>
    </row>
    <row r="142" spans="1:4" x14ac:dyDescent="0.25">
      <c r="A142" s="53" t="s">
        <v>167</v>
      </c>
      <c r="B142" s="259" t="s">
        <v>2131</v>
      </c>
      <c r="C142" s="259"/>
      <c r="D142" s="259"/>
    </row>
    <row r="143" spans="1:4" ht="31.5" x14ac:dyDescent="0.25">
      <c r="A143" s="53" t="s">
        <v>1531</v>
      </c>
      <c r="B143" s="259" t="s">
        <v>425</v>
      </c>
      <c r="C143" s="259"/>
      <c r="D143" s="101" t="s">
        <v>1338</v>
      </c>
    </row>
    <row r="144" spans="1:4" ht="31.5" x14ac:dyDescent="0.25">
      <c r="A144" s="53" t="s">
        <v>1532</v>
      </c>
      <c r="B144" s="52" t="s">
        <v>1533</v>
      </c>
      <c r="C144" s="168">
        <v>45031</v>
      </c>
      <c r="D144" s="101" t="s">
        <v>1338</v>
      </c>
    </row>
    <row r="145" spans="1:4" ht="31.5" x14ac:dyDescent="0.25">
      <c r="A145" s="53" t="s">
        <v>1534</v>
      </c>
      <c r="B145" s="52" t="s">
        <v>1535</v>
      </c>
      <c r="C145" s="168">
        <v>45122</v>
      </c>
      <c r="D145" s="101" t="s">
        <v>1338</v>
      </c>
    </row>
    <row r="146" spans="1:4" ht="31.5" x14ac:dyDescent="0.25">
      <c r="A146" s="53" t="s">
        <v>1536</v>
      </c>
      <c r="B146" s="52" t="s">
        <v>1537</v>
      </c>
      <c r="C146" s="168">
        <v>45184</v>
      </c>
      <c r="D146" s="101" t="s">
        <v>1338</v>
      </c>
    </row>
    <row r="147" spans="1:4" ht="31.5" x14ac:dyDescent="0.25">
      <c r="A147" s="53" t="s">
        <v>1538</v>
      </c>
      <c r="B147" s="52" t="s">
        <v>1539</v>
      </c>
      <c r="C147" s="168">
        <v>45214</v>
      </c>
      <c r="D147" s="101" t="s">
        <v>1338</v>
      </c>
    </row>
    <row r="148" spans="1:4" ht="31.5" x14ac:dyDescent="0.25">
      <c r="A148" s="53" t="s">
        <v>1540</v>
      </c>
      <c r="B148" s="52" t="s">
        <v>1541</v>
      </c>
      <c r="C148" s="168">
        <v>45245</v>
      </c>
      <c r="D148" s="101" t="s">
        <v>1338</v>
      </c>
    </row>
    <row r="149" spans="1:4" ht="31.5" x14ac:dyDescent="0.25">
      <c r="A149" s="53" t="s">
        <v>1542</v>
      </c>
      <c r="B149" s="52" t="s">
        <v>1351</v>
      </c>
      <c r="C149" s="168">
        <v>45261</v>
      </c>
      <c r="D149" s="101" t="s">
        <v>1338</v>
      </c>
    </row>
    <row r="150" spans="1:4" ht="31.5" x14ac:dyDescent="0.25">
      <c r="A150" s="53" t="s">
        <v>1543</v>
      </c>
      <c r="B150" s="259" t="s">
        <v>427</v>
      </c>
      <c r="C150" s="259"/>
      <c r="D150" s="101" t="s">
        <v>1338</v>
      </c>
    </row>
    <row r="151" spans="1:4" ht="94.5" x14ac:dyDescent="0.25">
      <c r="A151" s="53" t="s">
        <v>1544</v>
      </c>
      <c r="B151" s="98" t="s">
        <v>1545</v>
      </c>
      <c r="C151" s="168">
        <v>44957</v>
      </c>
      <c r="D151" s="101" t="s">
        <v>1338</v>
      </c>
    </row>
    <row r="152" spans="1:4" ht="31.5" x14ac:dyDescent="0.25">
      <c r="A152" s="53" t="s">
        <v>1546</v>
      </c>
      <c r="B152" s="98" t="s">
        <v>1547</v>
      </c>
      <c r="C152" s="168">
        <v>44972</v>
      </c>
      <c r="D152" s="101" t="s">
        <v>1338</v>
      </c>
    </row>
    <row r="153" spans="1:4" ht="31.5" x14ac:dyDescent="0.25">
      <c r="A153" s="53" t="s">
        <v>1548</v>
      </c>
      <c r="B153" s="52" t="s">
        <v>1549</v>
      </c>
      <c r="C153" s="168">
        <v>45078</v>
      </c>
      <c r="D153" s="101" t="s">
        <v>1338</v>
      </c>
    </row>
    <row r="154" spans="1:4" ht="47.25" x14ac:dyDescent="0.25">
      <c r="A154" s="53" t="s">
        <v>1550</v>
      </c>
      <c r="B154" s="98" t="s">
        <v>1551</v>
      </c>
      <c r="C154" s="168">
        <v>45092</v>
      </c>
      <c r="D154" s="101" t="s">
        <v>1338</v>
      </c>
    </row>
    <row r="155" spans="1:4" ht="31.5" x14ac:dyDescent="0.25">
      <c r="A155" s="53" t="s">
        <v>1552</v>
      </c>
      <c r="B155" s="52" t="s">
        <v>1553</v>
      </c>
      <c r="C155" s="168">
        <v>45261</v>
      </c>
      <c r="D155" s="101" t="s">
        <v>1338</v>
      </c>
    </row>
    <row r="156" spans="1:4" ht="31.5" x14ac:dyDescent="0.25">
      <c r="A156" s="53" t="s">
        <v>1554</v>
      </c>
      <c r="B156" s="52" t="s">
        <v>1351</v>
      </c>
      <c r="C156" s="168">
        <v>45261</v>
      </c>
      <c r="D156" s="101" t="s">
        <v>1338</v>
      </c>
    </row>
    <row r="157" spans="1:4" ht="31.5" x14ac:dyDescent="0.25">
      <c r="A157" s="53" t="s">
        <v>1555</v>
      </c>
      <c r="B157" s="259" t="s">
        <v>429</v>
      </c>
      <c r="C157" s="259"/>
      <c r="D157" s="101" t="s">
        <v>1338</v>
      </c>
    </row>
    <row r="158" spans="1:4" ht="31.5" x14ac:dyDescent="0.25">
      <c r="A158" s="53" t="s">
        <v>1556</v>
      </c>
      <c r="B158" s="52" t="s">
        <v>1557</v>
      </c>
      <c r="C158" s="168">
        <v>45026</v>
      </c>
      <c r="D158" s="101" t="s">
        <v>1338</v>
      </c>
    </row>
    <row r="159" spans="1:4" ht="31.5" x14ac:dyDescent="0.25">
      <c r="A159" s="53" t="s">
        <v>1558</v>
      </c>
      <c r="B159" s="52" t="s">
        <v>1559</v>
      </c>
      <c r="C159" s="168">
        <v>45117</v>
      </c>
      <c r="D159" s="101" t="s">
        <v>1338</v>
      </c>
    </row>
    <row r="160" spans="1:4" ht="31.5" x14ac:dyDescent="0.25">
      <c r="A160" s="53" t="s">
        <v>1560</v>
      </c>
      <c r="B160" s="52" t="s">
        <v>1561</v>
      </c>
      <c r="C160" s="168">
        <v>45179</v>
      </c>
      <c r="D160" s="101" t="s">
        <v>1338</v>
      </c>
    </row>
    <row r="161" spans="1:4" ht="31.5" x14ac:dyDescent="0.25">
      <c r="A161" s="53" t="s">
        <v>1562</v>
      </c>
      <c r="B161" s="52" t="s">
        <v>1563</v>
      </c>
      <c r="C161" s="168">
        <v>45209</v>
      </c>
      <c r="D161" s="101" t="s">
        <v>1338</v>
      </c>
    </row>
    <row r="162" spans="1:4" ht="31.5" x14ac:dyDescent="0.25">
      <c r="A162" s="53" t="s">
        <v>1564</v>
      </c>
      <c r="B162" s="52" t="s">
        <v>1565</v>
      </c>
      <c r="C162" s="168">
        <v>45240</v>
      </c>
      <c r="D162" s="101" t="s">
        <v>1338</v>
      </c>
    </row>
    <row r="163" spans="1:4" ht="31.5" x14ac:dyDescent="0.25">
      <c r="A163" s="53" t="s">
        <v>1566</v>
      </c>
      <c r="B163" s="52" t="s">
        <v>1351</v>
      </c>
      <c r="C163" s="168">
        <v>45261</v>
      </c>
      <c r="D163" s="101" t="s">
        <v>1338</v>
      </c>
    </row>
    <row r="164" spans="1:4" ht="31.5" x14ac:dyDescent="0.25">
      <c r="A164" s="53" t="s">
        <v>1567</v>
      </c>
      <c r="B164" s="259" t="s">
        <v>431</v>
      </c>
      <c r="C164" s="259"/>
      <c r="D164" s="101" t="s">
        <v>1338</v>
      </c>
    </row>
    <row r="165" spans="1:4" ht="31.5" x14ac:dyDescent="0.25">
      <c r="A165" s="53" t="s">
        <v>1568</v>
      </c>
      <c r="B165" s="52" t="s">
        <v>1351</v>
      </c>
      <c r="C165" s="168">
        <v>45016</v>
      </c>
      <c r="D165" s="101" t="s">
        <v>1338</v>
      </c>
    </row>
    <row r="166" spans="1:4" ht="31.5" x14ac:dyDescent="0.25">
      <c r="A166" s="53" t="s">
        <v>1569</v>
      </c>
      <c r="B166" s="98" t="s">
        <v>1570</v>
      </c>
      <c r="C166" s="168">
        <v>45122</v>
      </c>
      <c r="D166" s="101" t="s">
        <v>1338</v>
      </c>
    </row>
    <row r="167" spans="1:4" ht="31.5" x14ac:dyDescent="0.25">
      <c r="A167" s="53" t="s">
        <v>1571</v>
      </c>
      <c r="B167" s="98" t="s">
        <v>1572</v>
      </c>
      <c r="C167" s="168">
        <v>45184</v>
      </c>
      <c r="D167" s="101" t="s">
        <v>1338</v>
      </c>
    </row>
    <row r="168" spans="1:4" ht="31.5" x14ac:dyDescent="0.25">
      <c r="A168" s="53" t="s">
        <v>1573</v>
      </c>
      <c r="B168" s="98" t="s">
        <v>1574</v>
      </c>
      <c r="C168" s="168">
        <v>45214</v>
      </c>
      <c r="D168" s="101" t="s">
        <v>1338</v>
      </c>
    </row>
    <row r="169" spans="1:4" ht="31.5" x14ac:dyDescent="0.25">
      <c r="A169" s="53" t="s">
        <v>1575</v>
      </c>
      <c r="B169" s="98" t="s">
        <v>1576</v>
      </c>
      <c r="C169" s="168">
        <v>45245</v>
      </c>
      <c r="D169" s="101" t="s">
        <v>1338</v>
      </c>
    </row>
    <row r="170" spans="1:4" ht="31.5" x14ac:dyDescent="0.25">
      <c r="A170" s="53" t="s">
        <v>1577</v>
      </c>
      <c r="B170" s="98" t="s">
        <v>1578</v>
      </c>
      <c r="C170" s="168">
        <v>45261</v>
      </c>
      <c r="D170" s="101" t="s">
        <v>1338</v>
      </c>
    </row>
    <row r="171" spans="1:4" x14ac:dyDescent="0.25">
      <c r="A171" s="100" t="s">
        <v>173</v>
      </c>
      <c r="B171" s="259" t="s">
        <v>174</v>
      </c>
      <c r="C171" s="259"/>
      <c r="D171" s="101" t="s">
        <v>19</v>
      </c>
    </row>
    <row r="172" spans="1:4" x14ac:dyDescent="0.25">
      <c r="A172" s="53" t="s">
        <v>176</v>
      </c>
      <c r="B172" s="259" t="s">
        <v>1579</v>
      </c>
      <c r="C172" s="259"/>
      <c r="D172" s="259"/>
    </row>
    <row r="173" spans="1:4" ht="31.5" x14ac:dyDescent="0.25">
      <c r="A173" s="85" t="s">
        <v>1580</v>
      </c>
      <c r="B173" s="259" t="s">
        <v>1581</v>
      </c>
      <c r="C173" s="259"/>
      <c r="D173" s="101" t="s">
        <v>1338</v>
      </c>
    </row>
    <row r="174" spans="1:4" ht="31.5" x14ac:dyDescent="0.25">
      <c r="A174" s="85" t="s">
        <v>1582</v>
      </c>
      <c r="B174" s="79" t="s">
        <v>1583</v>
      </c>
      <c r="C174" s="172">
        <v>45108</v>
      </c>
      <c r="D174" s="101" t="s">
        <v>1341</v>
      </c>
    </row>
    <row r="175" spans="1:4" ht="31.5" x14ac:dyDescent="0.25">
      <c r="A175" s="85" t="s">
        <v>1584</v>
      </c>
      <c r="B175" s="79" t="s">
        <v>1583</v>
      </c>
      <c r="C175" s="172">
        <v>45200</v>
      </c>
      <c r="D175" s="101" t="s">
        <v>1341</v>
      </c>
    </row>
    <row r="176" spans="1:4" ht="31.5" x14ac:dyDescent="0.25">
      <c r="A176" s="85" t="s">
        <v>1585</v>
      </c>
      <c r="B176" s="79" t="s">
        <v>1583</v>
      </c>
      <c r="C176" s="172">
        <v>45285</v>
      </c>
      <c r="D176" s="101" t="s">
        <v>1341</v>
      </c>
    </row>
    <row r="177" spans="1:4" x14ac:dyDescent="0.25">
      <c r="A177" s="100" t="s">
        <v>180</v>
      </c>
      <c r="B177" s="259" t="s">
        <v>181</v>
      </c>
      <c r="C177" s="259"/>
      <c r="D177" s="101" t="s">
        <v>19</v>
      </c>
    </row>
    <row r="178" spans="1:4" x14ac:dyDescent="0.25">
      <c r="A178" s="53" t="s">
        <v>182</v>
      </c>
      <c r="B178" s="259" t="s">
        <v>1586</v>
      </c>
      <c r="C178" s="259"/>
      <c r="D178" s="259"/>
    </row>
    <row r="179" spans="1:4" ht="31.5" x14ac:dyDescent="0.25">
      <c r="A179" s="85" t="s">
        <v>1587</v>
      </c>
      <c r="B179" s="259" t="s">
        <v>436</v>
      </c>
      <c r="C179" s="259"/>
      <c r="D179" s="96" t="s">
        <v>1338</v>
      </c>
    </row>
    <row r="180" spans="1:4" s="176" customFormat="1" ht="47.25" x14ac:dyDescent="0.25">
      <c r="A180" s="173" t="s">
        <v>1588</v>
      </c>
      <c r="B180" s="174" t="s">
        <v>1589</v>
      </c>
      <c r="C180" s="175">
        <v>44986</v>
      </c>
      <c r="D180" s="96" t="s">
        <v>1338</v>
      </c>
    </row>
    <row r="181" spans="1:4" s="176" customFormat="1" ht="31.5" x14ac:dyDescent="0.25">
      <c r="A181" s="173" t="s">
        <v>1590</v>
      </c>
      <c r="B181" s="174" t="s">
        <v>2268</v>
      </c>
      <c r="C181" s="175">
        <v>45057</v>
      </c>
      <c r="D181" s="96" t="s">
        <v>1338</v>
      </c>
    </row>
    <row r="182" spans="1:4" s="176" customFormat="1" ht="31.5" x14ac:dyDescent="0.25">
      <c r="A182" s="173" t="s">
        <v>2269</v>
      </c>
      <c r="B182" s="174" t="s">
        <v>2270</v>
      </c>
      <c r="C182" s="175">
        <v>45254</v>
      </c>
      <c r="D182" s="96" t="s">
        <v>1338</v>
      </c>
    </row>
    <row r="183" spans="1:4" x14ac:dyDescent="0.25">
      <c r="A183" s="100" t="s">
        <v>186</v>
      </c>
      <c r="B183" s="259" t="s">
        <v>187</v>
      </c>
      <c r="C183" s="259"/>
      <c r="D183" s="101" t="s">
        <v>19</v>
      </c>
    </row>
    <row r="184" spans="1:4" x14ac:dyDescent="0.25">
      <c r="A184" s="53" t="s">
        <v>188</v>
      </c>
      <c r="B184" s="259" t="s">
        <v>1591</v>
      </c>
      <c r="C184" s="259"/>
      <c r="D184" s="259"/>
    </row>
    <row r="185" spans="1:4" ht="31.5" x14ac:dyDescent="0.25">
      <c r="A185" s="53" t="s">
        <v>1592</v>
      </c>
      <c r="B185" s="259" t="s">
        <v>439</v>
      </c>
      <c r="C185" s="259"/>
      <c r="D185" s="101" t="s">
        <v>1338</v>
      </c>
    </row>
    <row r="186" spans="1:4" ht="63" x14ac:dyDescent="0.25">
      <c r="A186" s="53" t="s">
        <v>1593</v>
      </c>
      <c r="B186" s="50" t="s">
        <v>1594</v>
      </c>
      <c r="C186" s="172">
        <v>44986</v>
      </c>
      <c r="D186" s="101" t="s">
        <v>2238</v>
      </c>
    </row>
    <row r="187" spans="1:4" ht="47.25" x14ac:dyDescent="0.25">
      <c r="A187" s="53" t="s">
        <v>1595</v>
      </c>
      <c r="B187" s="50" t="s">
        <v>1596</v>
      </c>
      <c r="C187" s="172">
        <v>44986</v>
      </c>
      <c r="D187" s="101" t="s">
        <v>2238</v>
      </c>
    </row>
    <row r="188" spans="1:4" ht="47.25" x14ac:dyDescent="0.25">
      <c r="A188" s="53" t="s">
        <v>1597</v>
      </c>
      <c r="B188" s="50" t="s">
        <v>1598</v>
      </c>
      <c r="C188" s="172">
        <v>45108</v>
      </c>
      <c r="D188" s="101" t="s">
        <v>2238</v>
      </c>
    </row>
    <row r="189" spans="1:4" ht="31.5" x14ac:dyDescent="0.25">
      <c r="A189" s="53" t="s">
        <v>1599</v>
      </c>
      <c r="B189" s="259" t="s">
        <v>441</v>
      </c>
      <c r="C189" s="259"/>
      <c r="D189" s="101" t="s">
        <v>1338</v>
      </c>
    </row>
    <row r="190" spans="1:4" ht="31.5" x14ac:dyDescent="0.25">
      <c r="A190" s="53" t="s">
        <v>1600</v>
      </c>
      <c r="B190" s="50" t="s">
        <v>1602</v>
      </c>
      <c r="C190" s="172">
        <v>45017</v>
      </c>
      <c r="D190" s="101" t="s">
        <v>2238</v>
      </c>
    </row>
    <row r="191" spans="1:4" ht="47.25" x14ac:dyDescent="0.25">
      <c r="A191" s="53" t="s">
        <v>1601</v>
      </c>
      <c r="B191" s="50" t="s">
        <v>1603</v>
      </c>
      <c r="C191" s="172">
        <v>45017</v>
      </c>
      <c r="D191" s="101" t="s">
        <v>2238</v>
      </c>
    </row>
    <row r="192" spans="1:4" ht="31.5" x14ac:dyDescent="0.25">
      <c r="A192" s="53" t="s">
        <v>1604</v>
      </c>
      <c r="B192" s="259" t="s">
        <v>443</v>
      </c>
      <c r="C192" s="259"/>
      <c r="D192" s="101" t="s">
        <v>1338</v>
      </c>
    </row>
    <row r="193" spans="1:4" ht="31.5" x14ac:dyDescent="0.25">
      <c r="A193" s="53" t="s">
        <v>1605</v>
      </c>
      <c r="B193" s="50" t="s">
        <v>1607</v>
      </c>
      <c r="C193" s="172">
        <v>45078</v>
      </c>
      <c r="D193" s="101" t="s">
        <v>2238</v>
      </c>
    </row>
    <row r="194" spans="1:4" ht="47.25" x14ac:dyDescent="0.25">
      <c r="A194" s="53" t="s">
        <v>1606</v>
      </c>
      <c r="B194" s="50" t="s">
        <v>1608</v>
      </c>
      <c r="C194" s="172">
        <v>45261</v>
      </c>
      <c r="D194" s="101" t="s">
        <v>2238</v>
      </c>
    </row>
    <row r="195" spans="1:4" x14ac:dyDescent="0.25">
      <c r="A195" s="53" t="s">
        <v>194</v>
      </c>
      <c r="B195" s="259" t="s">
        <v>195</v>
      </c>
      <c r="C195" s="259"/>
      <c r="D195" s="101" t="s">
        <v>19</v>
      </c>
    </row>
    <row r="196" spans="1:4" x14ac:dyDescent="0.25">
      <c r="A196" s="53" t="s">
        <v>196</v>
      </c>
      <c r="B196" s="259" t="s">
        <v>1609</v>
      </c>
      <c r="C196" s="259"/>
      <c r="D196" s="259"/>
    </row>
    <row r="197" spans="1:4" ht="31.5" x14ac:dyDescent="0.25">
      <c r="A197" s="85" t="s">
        <v>1610</v>
      </c>
      <c r="B197" s="259" t="s">
        <v>446</v>
      </c>
      <c r="C197" s="259"/>
      <c r="D197" s="101" t="s">
        <v>1338</v>
      </c>
    </row>
    <row r="198" spans="1:4" ht="31.5" x14ac:dyDescent="0.25">
      <c r="A198" s="85" t="s">
        <v>1611</v>
      </c>
      <c r="B198" s="50" t="s">
        <v>1612</v>
      </c>
      <c r="C198" s="172">
        <v>45230</v>
      </c>
      <c r="D198" s="101" t="s">
        <v>2238</v>
      </c>
    </row>
    <row r="199" spans="1:4" ht="47.25" x14ac:dyDescent="0.25">
      <c r="A199" s="85" t="s">
        <v>1613</v>
      </c>
      <c r="B199" s="50" t="s">
        <v>1614</v>
      </c>
      <c r="C199" s="172">
        <v>45261</v>
      </c>
      <c r="D199" s="101" t="s">
        <v>2238</v>
      </c>
    </row>
    <row r="200" spans="1:4" ht="47.25" x14ac:dyDescent="0.25">
      <c r="A200" s="85" t="s">
        <v>1615</v>
      </c>
      <c r="B200" s="50" t="s">
        <v>1616</v>
      </c>
      <c r="C200" s="172">
        <v>45285</v>
      </c>
      <c r="D200" s="101" t="s">
        <v>2238</v>
      </c>
    </row>
    <row r="201" spans="1:4" x14ac:dyDescent="0.25">
      <c r="A201" s="53" t="s">
        <v>201</v>
      </c>
      <c r="B201" s="259" t="s">
        <v>202</v>
      </c>
      <c r="C201" s="259"/>
      <c r="D201" s="101" t="s">
        <v>19</v>
      </c>
    </row>
    <row r="202" spans="1:4" x14ac:dyDescent="0.25">
      <c r="A202" s="53" t="s">
        <v>204</v>
      </c>
      <c r="B202" s="259" t="s">
        <v>2125</v>
      </c>
      <c r="C202" s="259"/>
      <c r="D202" s="259"/>
    </row>
    <row r="203" spans="1:4" ht="31.5" x14ac:dyDescent="0.25">
      <c r="A203" s="53" t="s">
        <v>1617</v>
      </c>
      <c r="B203" s="259" t="s">
        <v>448</v>
      </c>
      <c r="C203" s="259"/>
      <c r="D203" s="101" t="s">
        <v>1338</v>
      </c>
    </row>
    <row r="204" spans="1:4" ht="31.5" x14ac:dyDescent="0.25">
      <c r="A204" s="53" t="s">
        <v>1618</v>
      </c>
      <c r="B204" s="52" t="s">
        <v>1619</v>
      </c>
      <c r="C204" s="168">
        <v>44986</v>
      </c>
      <c r="D204" s="55" t="s">
        <v>2224</v>
      </c>
    </row>
    <row r="205" spans="1:4" ht="47.25" x14ac:dyDescent="0.25">
      <c r="A205" s="53" t="s">
        <v>1620</v>
      </c>
      <c r="B205" s="98" t="s">
        <v>1621</v>
      </c>
      <c r="C205" s="168">
        <v>45047</v>
      </c>
      <c r="D205" s="55" t="s">
        <v>2224</v>
      </c>
    </row>
    <row r="206" spans="1:4" ht="31.5" x14ac:dyDescent="0.25">
      <c r="A206" s="53" t="s">
        <v>1622</v>
      </c>
      <c r="B206" s="98" t="s">
        <v>1623</v>
      </c>
      <c r="C206" s="168">
        <v>45078</v>
      </c>
      <c r="D206" s="55" t="s">
        <v>2224</v>
      </c>
    </row>
    <row r="207" spans="1:4" ht="47.25" x14ac:dyDescent="0.25">
      <c r="A207" s="53" t="s">
        <v>1624</v>
      </c>
      <c r="B207" s="98" t="s">
        <v>1625</v>
      </c>
      <c r="C207" s="168">
        <v>45139</v>
      </c>
      <c r="D207" s="55" t="s">
        <v>2224</v>
      </c>
    </row>
    <row r="208" spans="1:4" ht="47.25" x14ac:dyDescent="0.25">
      <c r="A208" s="53" t="s">
        <v>1626</v>
      </c>
      <c r="B208" s="98" t="s">
        <v>1627</v>
      </c>
      <c r="C208" s="168">
        <v>45231</v>
      </c>
      <c r="D208" s="55" t="s">
        <v>2224</v>
      </c>
    </row>
    <row r="209" spans="1:4" ht="47.25" x14ac:dyDescent="0.25">
      <c r="A209" s="53" t="s">
        <v>1628</v>
      </c>
      <c r="B209" s="98" t="s">
        <v>1629</v>
      </c>
      <c r="C209" s="168">
        <v>45289</v>
      </c>
      <c r="D209" s="55" t="s">
        <v>2224</v>
      </c>
    </row>
    <row r="210" spans="1:4" ht="31.5" x14ac:dyDescent="0.25">
      <c r="A210" s="53" t="s">
        <v>1630</v>
      </c>
      <c r="B210" s="259" t="s">
        <v>450</v>
      </c>
      <c r="C210" s="259"/>
      <c r="D210" s="101" t="s">
        <v>1338</v>
      </c>
    </row>
    <row r="211" spans="1:4" ht="31.5" x14ac:dyDescent="0.25">
      <c r="A211" s="53" t="s">
        <v>1631</v>
      </c>
      <c r="B211" s="98" t="s">
        <v>1632</v>
      </c>
      <c r="C211" s="168">
        <v>45026</v>
      </c>
      <c r="D211" s="55" t="s">
        <v>1633</v>
      </c>
    </row>
    <row r="212" spans="1:4" ht="31.5" x14ac:dyDescent="0.25">
      <c r="A212" s="53" t="s">
        <v>1634</v>
      </c>
      <c r="B212" s="98" t="s">
        <v>1635</v>
      </c>
      <c r="C212" s="168">
        <v>45026</v>
      </c>
      <c r="D212" s="55" t="s">
        <v>1633</v>
      </c>
    </row>
    <row r="213" spans="1:4" ht="31.5" x14ac:dyDescent="0.25">
      <c r="A213" s="53" t="s">
        <v>1636</v>
      </c>
      <c r="B213" s="98" t="s">
        <v>1637</v>
      </c>
      <c r="C213" s="168">
        <v>45117</v>
      </c>
      <c r="D213" s="55" t="s">
        <v>1633</v>
      </c>
    </row>
    <row r="214" spans="1:4" ht="31.5" x14ac:dyDescent="0.25">
      <c r="A214" s="53" t="s">
        <v>1638</v>
      </c>
      <c r="B214" s="98" t="s">
        <v>1639</v>
      </c>
      <c r="C214" s="168">
        <v>45117</v>
      </c>
      <c r="D214" s="55" t="s">
        <v>1633</v>
      </c>
    </row>
    <row r="215" spans="1:4" ht="31.5" x14ac:dyDescent="0.25">
      <c r="A215" s="53" t="s">
        <v>1640</v>
      </c>
      <c r="B215" s="98" t="s">
        <v>1641</v>
      </c>
      <c r="C215" s="168">
        <v>45209</v>
      </c>
      <c r="D215" s="55" t="s">
        <v>1633</v>
      </c>
    </row>
    <row r="216" spans="1:4" ht="31.5" x14ac:dyDescent="0.25">
      <c r="A216" s="53" t="s">
        <v>1642</v>
      </c>
      <c r="B216" s="98" t="s">
        <v>1643</v>
      </c>
      <c r="C216" s="168">
        <v>45209</v>
      </c>
      <c r="D216" s="55" t="s">
        <v>1633</v>
      </c>
    </row>
    <row r="217" spans="1:4" x14ac:dyDescent="0.25">
      <c r="A217" s="53" t="s">
        <v>1644</v>
      </c>
      <c r="B217" s="52" t="s">
        <v>1363</v>
      </c>
      <c r="C217" s="168">
        <v>45289</v>
      </c>
      <c r="D217" s="55" t="s">
        <v>1633</v>
      </c>
    </row>
    <row r="218" spans="1:4" x14ac:dyDescent="0.25">
      <c r="A218" s="53" t="s">
        <v>1645</v>
      </c>
      <c r="B218" s="52" t="s">
        <v>1646</v>
      </c>
      <c r="C218" s="168">
        <v>45289</v>
      </c>
      <c r="D218" s="55" t="s">
        <v>1633</v>
      </c>
    </row>
    <row r="219" spans="1:4" ht="31.5" x14ac:dyDescent="0.25">
      <c r="A219" s="53" t="s">
        <v>1647</v>
      </c>
      <c r="B219" s="259" t="s">
        <v>453</v>
      </c>
      <c r="C219" s="259"/>
      <c r="D219" s="101" t="s">
        <v>1338</v>
      </c>
    </row>
    <row r="220" spans="1:4" ht="31.5" x14ac:dyDescent="0.25">
      <c r="A220" s="53" t="s">
        <v>1648</v>
      </c>
      <c r="B220" s="98" t="s">
        <v>1649</v>
      </c>
      <c r="C220" s="168">
        <v>44958</v>
      </c>
      <c r="D220" s="55" t="s">
        <v>2224</v>
      </c>
    </row>
    <row r="221" spans="1:4" ht="63" x14ac:dyDescent="0.25">
      <c r="A221" s="53" t="s">
        <v>1650</v>
      </c>
      <c r="B221" s="98" t="s">
        <v>1651</v>
      </c>
      <c r="C221" s="168">
        <v>44986</v>
      </c>
      <c r="D221" s="55" t="s">
        <v>1652</v>
      </c>
    </row>
    <row r="222" spans="1:4" ht="63" x14ac:dyDescent="0.25">
      <c r="A222" s="53" t="s">
        <v>1653</v>
      </c>
      <c r="B222" s="98" t="s">
        <v>1654</v>
      </c>
      <c r="C222" s="168">
        <v>45026</v>
      </c>
      <c r="D222" s="55" t="s">
        <v>2224</v>
      </c>
    </row>
    <row r="223" spans="1:4" x14ac:dyDescent="0.25">
      <c r="A223" s="53" t="s">
        <v>1655</v>
      </c>
      <c r="B223" s="52" t="s">
        <v>1448</v>
      </c>
      <c r="C223" s="168">
        <v>45061</v>
      </c>
      <c r="D223" s="55" t="s">
        <v>1652</v>
      </c>
    </row>
    <row r="224" spans="1:4" ht="63" x14ac:dyDescent="0.25">
      <c r="A224" s="53" t="s">
        <v>1656</v>
      </c>
      <c r="B224" s="98" t="s">
        <v>1657</v>
      </c>
      <c r="C224" s="168">
        <v>45078</v>
      </c>
      <c r="D224" s="55" t="s">
        <v>1652</v>
      </c>
    </row>
    <row r="225" spans="1:4" ht="31.5" x14ac:dyDescent="0.25">
      <c r="A225" s="53" t="s">
        <v>1658</v>
      </c>
      <c r="B225" s="98" t="s">
        <v>1450</v>
      </c>
      <c r="C225" s="168">
        <v>45108</v>
      </c>
      <c r="D225" s="55" t="s">
        <v>1652</v>
      </c>
    </row>
    <row r="226" spans="1:4" ht="63" x14ac:dyDescent="0.25">
      <c r="A226" s="53" t="s">
        <v>1659</v>
      </c>
      <c r="B226" s="98" t="s">
        <v>1654</v>
      </c>
      <c r="C226" s="168">
        <v>45117</v>
      </c>
      <c r="D226" s="55" t="s">
        <v>2224</v>
      </c>
    </row>
    <row r="227" spans="1:4" ht="63" x14ac:dyDescent="0.25">
      <c r="A227" s="53" t="s">
        <v>1660</v>
      </c>
      <c r="B227" s="98" t="s">
        <v>1654</v>
      </c>
      <c r="C227" s="168">
        <v>45209</v>
      </c>
      <c r="D227" s="55" t="s">
        <v>2224</v>
      </c>
    </row>
    <row r="228" spans="1:4" x14ac:dyDescent="0.25">
      <c r="A228" s="53" t="s">
        <v>1661</v>
      </c>
      <c r="B228" s="52" t="s">
        <v>1452</v>
      </c>
      <c r="C228" s="168">
        <v>45285</v>
      </c>
      <c r="D228" s="55" t="s">
        <v>1652</v>
      </c>
    </row>
    <row r="229" spans="1:4" ht="31.5" x14ac:dyDescent="0.25">
      <c r="A229" s="53" t="s">
        <v>1662</v>
      </c>
      <c r="B229" s="98" t="s">
        <v>1454</v>
      </c>
      <c r="C229" s="168">
        <v>45289</v>
      </c>
      <c r="D229" s="55" t="s">
        <v>1652</v>
      </c>
    </row>
    <row r="230" spans="1:4" ht="31.5" x14ac:dyDescent="0.25">
      <c r="A230" s="53" t="s">
        <v>1663</v>
      </c>
      <c r="B230" s="52" t="s">
        <v>1553</v>
      </c>
      <c r="C230" s="168">
        <v>45291</v>
      </c>
      <c r="D230" s="55" t="s">
        <v>2224</v>
      </c>
    </row>
    <row r="231" spans="1:4" ht="54" customHeight="1" x14ac:dyDescent="0.25">
      <c r="A231" s="53" t="s">
        <v>1664</v>
      </c>
      <c r="B231" s="259" t="s">
        <v>456</v>
      </c>
      <c r="C231" s="259"/>
      <c r="D231" s="101" t="s">
        <v>1338</v>
      </c>
    </row>
    <row r="232" spans="1:4" ht="31.5" x14ac:dyDescent="0.25">
      <c r="A232" s="53" t="s">
        <v>1665</v>
      </c>
      <c r="B232" s="98" t="s">
        <v>1632</v>
      </c>
      <c r="C232" s="168">
        <v>45026</v>
      </c>
      <c r="D232" s="55" t="s">
        <v>1633</v>
      </c>
    </row>
    <row r="233" spans="1:4" ht="63" x14ac:dyDescent="0.25">
      <c r="A233" s="53" t="s">
        <v>1666</v>
      </c>
      <c r="B233" s="98" t="s">
        <v>1667</v>
      </c>
      <c r="C233" s="168">
        <v>45026</v>
      </c>
      <c r="D233" s="55" t="s">
        <v>1633</v>
      </c>
    </row>
    <row r="234" spans="1:4" ht="63" x14ac:dyDescent="0.25">
      <c r="A234" s="53" t="s">
        <v>1668</v>
      </c>
      <c r="B234" s="98" t="s">
        <v>2204</v>
      </c>
      <c r="C234" s="168">
        <v>45117</v>
      </c>
      <c r="D234" s="55" t="s">
        <v>1633</v>
      </c>
    </row>
    <row r="235" spans="1:4" ht="47.25" x14ac:dyDescent="0.25">
      <c r="A235" s="53" t="s">
        <v>1669</v>
      </c>
      <c r="B235" s="98" t="s">
        <v>2205</v>
      </c>
      <c r="C235" s="168">
        <v>45117</v>
      </c>
      <c r="D235" s="55" t="s">
        <v>1633</v>
      </c>
    </row>
    <row r="236" spans="1:4" ht="63" x14ac:dyDescent="0.25">
      <c r="A236" s="53" t="s">
        <v>1670</v>
      </c>
      <c r="B236" s="98" t="s">
        <v>2206</v>
      </c>
      <c r="C236" s="168">
        <v>45209</v>
      </c>
      <c r="D236" s="55" t="s">
        <v>1633</v>
      </c>
    </row>
    <row r="237" spans="1:4" ht="47.25" x14ac:dyDescent="0.25">
      <c r="A237" s="53" t="s">
        <v>1671</v>
      </c>
      <c r="B237" s="98" t="s">
        <v>2207</v>
      </c>
      <c r="C237" s="168">
        <v>45209</v>
      </c>
      <c r="D237" s="55" t="s">
        <v>1633</v>
      </c>
    </row>
    <row r="238" spans="1:4" x14ac:dyDescent="0.25">
      <c r="A238" s="53" t="s">
        <v>1672</v>
      </c>
      <c r="B238" s="52" t="s">
        <v>1351</v>
      </c>
      <c r="C238" s="168">
        <v>45280</v>
      </c>
      <c r="D238" s="55" t="s">
        <v>1633</v>
      </c>
    </row>
    <row r="239" spans="1:4" x14ac:dyDescent="0.25">
      <c r="A239" s="53" t="s">
        <v>213</v>
      </c>
      <c r="B239" s="259" t="s">
        <v>214</v>
      </c>
      <c r="C239" s="259"/>
      <c r="D239" s="101" t="s">
        <v>19</v>
      </c>
    </row>
    <row r="240" spans="1:4" x14ac:dyDescent="0.25">
      <c r="A240" s="53" t="s">
        <v>215</v>
      </c>
      <c r="B240" s="259" t="s">
        <v>2126</v>
      </c>
      <c r="C240" s="259"/>
      <c r="D240" s="259"/>
    </row>
    <row r="241" spans="1:4" ht="31.5" x14ac:dyDescent="0.25">
      <c r="A241" s="53" t="s">
        <v>1673</v>
      </c>
      <c r="B241" s="259" t="s">
        <v>459</v>
      </c>
      <c r="C241" s="259"/>
      <c r="D241" s="101" t="s">
        <v>1338</v>
      </c>
    </row>
    <row r="242" spans="1:4" ht="31.5" x14ac:dyDescent="0.25">
      <c r="A242" s="53" t="s">
        <v>1674</v>
      </c>
      <c r="B242" s="98" t="s">
        <v>1675</v>
      </c>
      <c r="C242" s="168">
        <v>45031</v>
      </c>
      <c r="D242" s="98" t="s">
        <v>1676</v>
      </c>
    </row>
    <row r="243" spans="1:4" ht="31.5" x14ac:dyDescent="0.25">
      <c r="A243" s="53" t="s">
        <v>1677</v>
      </c>
      <c r="B243" s="52" t="s">
        <v>1678</v>
      </c>
      <c r="C243" s="168">
        <v>45078</v>
      </c>
      <c r="D243" s="98" t="s">
        <v>1676</v>
      </c>
    </row>
    <row r="244" spans="1:4" ht="31.5" x14ac:dyDescent="0.25">
      <c r="A244" s="53" t="s">
        <v>1679</v>
      </c>
      <c r="B244" s="98" t="s">
        <v>1680</v>
      </c>
      <c r="C244" s="168">
        <v>45122</v>
      </c>
      <c r="D244" s="98" t="s">
        <v>1676</v>
      </c>
    </row>
    <row r="245" spans="1:4" ht="31.5" x14ac:dyDescent="0.25">
      <c r="A245" s="53" t="s">
        <v>1681</v>
      </c>
      <c r="B245" s="98" t="s">
        <v>1682</v>
      </c>
      <c r="C245" s="168">
        <v>45168</v>
      </c>
      <c r="D245" s="98" t="s">
        <v>1676</v>
      </c>
    </row>
    <row r="246" spans="1:4" ht="31.5" x14ac:dyDescent="0.25">
      <c r="A246" s="53" t="s">
        <v>1683</v>
      </c>
      <c r="B246" s="98" t="s">
        <v>1684</v>
      </c>
      <c r="C246" s="168">
        <v>45214</v>
      </c>
      <c r="D246" s="98" t="s">
        <v>1676</v>
      </c>
    </row>
    <row r="247" spans="1:4" ht="31.5" x14ac:dyDescent="0.25">
      <c r="A247" s="53" t="s">
        <v>1685</v>
      </c>
      <c r="B247" s="98" t="s">
        <v>1686</v>
      </c>
      <c r="C247" s="168">
        <v>45289</v>
      </c>
      <c r="D247" s="98" t="s">
        <v>1676</v>
      </c>
    </row>
    <row r="248" spans="1:4" ht="31.5" x14ac:dyDescent="0.25">
      <c r="A248" s="53" t="s">
        <v>1687</v>
      </c>
      <c r="B248" s="259" t="s">
        <v>462</v>
      </c>
      <c r="C248" s="259"/>
      <c r="D248" s="101" t="s">
        <v>1338</v>
      </c>
    </row>
    <row r="249" spans="1:4" ht="31.5" x14ac:dyDescent="0.25">
      <c r="A249" s="53" t="s">
        <v>1688</v>
      </c>
      <c r="B249" s="98" t="s">
        <v>1689</v>
      </c>
      <c r="C249" s="168">
        <v>45031</v>
      </c>
      <c r="D249" s="98" t="s">
        <v>1676</v>
      </c>
    </row>
    <row r="250" spans="1:4" ht="47.25" x14ac:dyDescent="0.25">
      <c r="A250" s="53" t="s">
        <v>1690</v>
      </c>
      <c r="B250" s="98" t="s">
        <v>1691</v>
      </c>
      <c r="C250" s="168">
        <v>45112</v>
      </c>
      <c r="D250" s="98" t="s">
        <v>1676</v>
      </c>
    </row>
    <row r="251" spans="1:4" ht="31.5" x14ac:dyDescent="0.25">
      <c r="A251" s="53" t="s">
        <v>1692</v>
      </c>
      <c r="B251" s="98" t="s">
        <v>1693</v>
      </c>
      <c r="C251" s="168">
        <v>45122</v>
      </c>
      <c r="D251" s="98" t="s">
        <v>1676</v>
      </c>
    </row>
    <row r="252" spans="1:4" ht="31.5" x14ac:dyDescent="0.25">
      <c r="A252" s="53" t="s">
        <v>1694</v>
      </c>
      <c r="B252" s="98" t="s">
        <v>1695</v>
      </c>
      <c r="C252" s="168">
        <v>45214</v>
      </c>
      <c r="D252" s="98" t="s">
        <v>1676</v>
      </c>
    </row>
    <row r="253" spans="1:4" ht="31.5" x14ac:dyDescent="0.25">
      <c r="A253" s="53" t="s">
        <v>1696</v>
      </c>
      <c r="B253" s="98" t="s">
        <v>1697</v>
      </c>
      <c r="C253" s="168">
        <v>45288</v>
      </c>
      <c r="D253" s="98" t="s">
        <v>1676</v>
      </c>
    </row>
    <row r="254" spans="1:4" ht="31.5" x14ac:dyDescent="0.25">
      <c r="A254" s="53" t="s">
        <v>1698</v>
      </c>
      <c r="B254" s="52" t="s">
        <v>1351</v>
      </c>
      <c r="C254" s="168">
        <v>45289</v>
      </c>
      <c r="D254" s="98" t="s">
        <v>1676</v>
      </c>
    </row>
    <row r="255" spans="1:4" ht="31.5" x14ac:dyDescent="0.25">
      <c r="A255" s="53" t="s">
        <v>1699</v>
      </c>
      <c r="B255" s="259" t="s">
        <v>1700</v>
      </c>
      <c r="C255" s="259"/>
      <c r="D255" s="101" t="s">
        <v>1338</v>
      </c>
    </row>
    <row r="256" spans="1:4" ht="31.5" x14ac:dyDescent="0.25">
      <c r="A256" s="53" t="s">
        <v>1701</v>
      </c>
      <c r="B256" s="98" t="s">
        <v>1702</v>
      </c>
      <c r="C256" s="168">
        <v>44985</v>
      </c>
      <c r="D256" s="98" t="s">
        <v>1676</v>
      </c>
    </row>
    <row r="257" spans="1:4" ht="31.5" x14ac:dyDescent="0.25">
      <c r="A257" s="53" t="s">
        <v>1703</v>
      </c>
      <c r="B257" s="52" t="s">
        <v>2134</v>
      </c>
      <c r="C257" s="168">
        <v>45026</v>
      </c>
      <c r="D257" s="98" t="s">
        <v>1676</v>
      </c>
    </row>
    <row r="258" spans="1:4" ht="31.5" x14ac:dyDescent="0.25">
      <c r="A258" s="53" t="s">
        <v>1704</v>
      </c>
      <c r="B258" s="52" t="s">
        <v>2135</v>
      </c>
      <c r="C258" s="168">
        <v>45117</v>
      </c>
      <c r="D258" s="98" t="s">
        <v>1676</v>
      </c>
    </row>
    <row r="259" spans="1:4" ht="31.5" x14ac:dyDescent="0.25">
      <c r="A259" s="53" t="s">
        <v>1705</v>
      </c>
      <c r="B259" s="52" t="s">
        <v>1706</v>
      </c>
      <c r="C259" s="168">
        <v>45209</v>
      </c>
      <c r="D259" s="98" t="s">
        <v>1676</v>
      </c>
    </row>
    <row r="260" spans="1:4" ht="31.5" x14ac:dyDescent="0.25">
      <c r="A260" s="53" t="s">
        <v>1707</v>
      </c>
      <c r="B260" s="52" t="s">
        <v>1708</v>
      </c>
      <c r="C260" s="168">
        <v>45289</v>
      </c>
      <c r="D260" s="98" t="s">
        <v>1676</v>
      </c>
    </row>
    <row r="261" spans="1:4" ht="31.5" x14ac:dyDescent="0.25">
      <c r="A261" s="53" t="s">
        <v>1709</v>
      </c>
      <c r="B261" s="98" t="s">
        <v>1710</v>
      </c>
      <c r="C261" s="168">
        <v>45289</v>
      </c>
      <c r="D261" s="98" t="s">
        <v>1676</v>
      </c>
    </row>
    <row r="262" spans="1:4" ht="31.5" x14ac:dyDescent="0.25">
      <c r="A262" s="53" t="s">
        <v>1711</v>
      </c>
      <c r="B262" s="259" t="s">
        <v>1712</v>
      </c>
      <c r="C262" s="259"/>
      <c r="D262" s="101" t="s">
        <v>1338</v>
      </c>
    </row>
    <row r="263" spans="1:4" ht="47.25" x14ac:dyDescent="0.25">
      <c r="A263" s="53" t="s">
        <v>1713</v>
      </c>
      <c r="B263" s="98" t="s">
        <v>1714</v>
      </c>
      <c r="C263" s="168">
        <v>44986</v>
      </c>
      <c r="D263" s="55" t="s">
        <v>1652</v>
      </c>
    </row>
    <row r="264" spans="1:4" x14ac:dyDescent="0.25">
      <c r="A264" s="53" t="s">
        <v>1715</v>
      </c>
      <c r="B264" s="52" t="s">
        <v>1448</v>
      </c>
      <c r="C264" s="168">
        <v>45061</v>
      </c>
      <c r="D264" s="55" t="s">
        <v>1652</v>
      </c>
    </row>
    <row r="265" spans="1:4" ht="63" x14ac:dyDescent="0.25">
      <c r="A265" s="53" t="s">
        <v>1716</v>
      </c>
      <c r="B265" s="98" t="s">
        <v>1717</v>
      </c>
      <c r="C265" s="168">
        <v>45078</v>
      </c>
      <c r="D265" s="55" t="s">
        <v>1652</v>
      </c>
    </row>
    <row r="266" spans="1:4" ht="31.5" x14ac:dyDescent="0.25">
      <c r="A266" s="53" t="s">
        <v>1718</v>
      </c>
      <c r="B266" s="98" t="s">
        <v>1450</v>
      </c>
      <c r="C266" s="168">
        <v>45108</v>
      </c>
      <c r="D266" s="55" t="s">
        <v>1652</v>
      </c>
    </row>
    <row r="267" spans="1:4" ht="31.5" x14ac:dyDescent="0.25">
      <c r="A267" s="53" t="s">
        <v>1719</v>
      </c>
      <c r="B267" s="259" t="s">
        <v>469</v>
      </c>
      <c r="C267" s="259"/>
      <c r="D267" s="101" t="s">
        <v>1338</v>
      </c>
    </row>
    <row r="268" spans="1:4" ht="31.5" x14ac:dyDescent="0.25">
      <c r="A268" s="53" t="s">
        <v>1720</v>
      </c>
      <c r="B268" s="98" t="s">
        <v>2210</v>
      </c>
      <c r="C268" s="168">
        <v>45031</v>
      </c>
      <c r="D268" s="98" t="s">
        <v>1676</v>
      </c>
    </row>
    <row r="269" spans="1:4" ht="31.5" x14ac:dyDescent="0.25">
      <c r="A269" s="53" t="s">
        <v>1721</v>
      </c>
      <c r="B269" s="98" t="s">
        <v>1722</v>
      </c>
      <c r="C269" s="168">
        <v>45031</v>
      </c>
      <c r="D269" s="98" t="s">
        <v>1676</v>
      </c>
    </row>
    <row r="270" spans="1:4" ht="31.5" x14ac:dyDescent="0.25">
      <c r="A270" s="53" t="s">
        <v>1723</v>
      </c>
      <c r="B270" s="98" t="s">
        <v>2208</v>
      </c>
      <c r="C270" s="168">
        <v>45122</v>
      </c>
      <c r="D270" s="98" t="s">
        <v>1676</v>
      </c>
    </row>
    <row r="271" spans="1:4" ht="31.5" x14ac:dyDescent="0.25">
      <c r="A271" s="53" t="s">
        <v>1724</v>
      </c>
      <c r="B271" s="98" t="s">
        <v>1725</v>
      </c>
      <c r="C271" s="168">
        <v>45122</v>
      </c>
      <c r="D271" s="98" t="s">
        <v>1676</v>
      </c>
    </row>
    <row r="272" spans="1:4" ht="31.5" x14ac:dyDescent="0.25">
      <c r="A272" s="53" t="s">
        <v>1726</v>
      </c>
      <c r="B272" s="98" t="s">
        <v>2209</v>
      </c>
      <c r="C272" s="168">
        <v>45214</v>
      </c>
      <c r="D272" s="98" t="s">
        <v>1676</v>
      </c>
    </row>
    <row r="273" spans="1:4" ht="31.5" x14ac:dyDescent="0.25">
      <c r="A273" s="53" t="s">
        <v>1727</v>
      </c>
      <c r="B273" s="98" t="s">
        <v>1728</v>
      </c>
      <c r="C273" s="168">
        <v>45214</v>
      </c>
      <c r="D273" s="98" t="s">
        <v>1676</v>
      </c>
    </row>
    <row r="274" spans="1:4" ht="31.5" x14ac:dyDescent="0.25">
      <c r="A274" s="53" t="s">
        <v>1729</v>
      </c>
      <c r="B274" s="52" t="s">
        <v>1351</v>
      </c>
      <c r="C274" s="168">
        <v>45289</v>
      </c>
      <c r="D274" s="98" t="s">
        <v>1676</v>
      </c>
    </row>
    <row r="275" spans="1:4" x14ac:dyDescent="0.25">
      <c r="A275" s="53" t="s">
        <v>222</v>
      </c>
      <c r="B275" s="259" t="s">
        <v>223</v>
      </c>
      <c r="C275" s="259"/>
      <c r="D275" s="101" t="s">
        <v>19</v>
      </c>
    </row>
    <row r="276" spans="1:4" x14ac:dyDescent="0.25">
      <c r="A276" s="53" t="s">
        <v>224</v>
      </c>
      <c r="B276" s="259" t="s">
        <v>1730</v>
      </c>
      <c r="C276" s="259"/>
      <c r="D276" s="259"/>
    </row>
    <row r="277" spans="1:4" ht="54.75" customHeight="1" x14ac:dyDescent="0.25">
      <c r="A277" s="53" t="s">
        <v>1731</v>
      </c>
      <c r="B277" s="259" t="s">
        <v>473</v>
      </c>
      <c r="C277" s="259"/>
      <c r="D277" s="101" t="s">
        <v>1338</v>
      </c>
    </row>
    <row r="278" spans="1:4" ht="31.5" x14ac:dyDescent="0.25">
      <c r="A278" s="53" t="s">
        <v>1732</v>
      </c>
      <c r="B278" s="98" t="s">
        <v>1733</v>
      </c>
      <c r="C278" s="168">
        <v>45043</v>
      </c>
      <c r="D278" s="101" t="s">
        <v>1425</v>
      </c>
    </row>
    <row r="279" spans="1:4" x14ac:dyDescent="0.25">
      <c r="A279" s="53" t="s">
        <v>1734</v>
      </c>
      <c r="B279" s="52" t="s">
        <v>1735</v>
      </c>
      <c r="C279" s="168">
        <v>45117</v>
      </c>
      <c r="D279" s="101" t="s">
        <v>1425</v>
      </c>
    </row>
    <row r="280" spans="1:4" ht="47.25" x14ac:dyDescent="0.25">
      <c r="A280" s="53" t="s">
        <v>1736</v>
      </c>
      <c r="B280" s="98" t="s">
        <v>1737</v>
      </c>
      <c r="C280" s="168">
        <v>45196</v>
      </c>
      <c r="D280" s="101" t="s">
        <v>1425</v>
      </c>
    </row>
    <row r="281" spans="1:4" ht="31.5" x14ac:dyDescent="0.25">
      <c r="A281" s="53" t="s">
        <v>1738</v>
      </c>
      <c r="B281" s="98" t="s">
        <v>1739</v>
      </c>
      <c r="C281" s="168">
        <v>45219</v>
      </c>
      <c r="D281" s="101" t="s">
        <v>1425</v>
      </c>
    </row>
    <row r="282" spans="1:4" x14ac:dyDescent="0.25">
      <c r="A282" s="53" t="s">
        <v>1740</v>
      </c>
      <c r="B282" s="52" t="s">
        <v>1741</v>
      </c>
      <c r="C282" s="168">
        <v>45275</v>
      </c>
      <c r="D282" s="101" t="s">
        <v>1425</v>
      </c>
    </row>
    <row r="283" spans="1:4" x14ac:dyDescent="0.25">
      <c r="A283" s="53" t="s">
        <v>1742</v>
      </c>
      <c r="B283" s="52" t="s">
        <v>1351</v>
      </c>
      <c r="C283" s="168">
        <v>45280</v>
      </c>
      <c r="D283" s="101" t="s">
        <v>1425</v>
      </c>
    </row>
    <row r="284" spans="1:4" ht="33.75" customHeight="1" x14ac:dyDescent="0.25">
      <c r="A284" s="53" t="s">
        <v>1743</v>
      </c>
      <c r="B284" s="259" t="s">
        <v>1744</v>
      </c>
      <c r="C284" s="259"/>
      <c r="D284" s="101" t="s">
        <v>1338</v>
      </c>
    </row>
    <row r="285" spans="1:4" ht="31.5" x14ac:dyDescent="0.25">
      <c r="A285" s="53" t="s">
        <v>1745</v>
      </c>
      <c r="B285" s="98" t="s">
        <v>1746</v>
      </c>
      <c r="C285" s="168">
        <v>44941</v>
      </c>
      <c r="D285" s="101" t="s">
        <v>1425</v>
      </c>
    </row>
    <row r="286" spans="1:4" ht="31.5" x14ac:dyDescent="0.25">
      <c r="A286" s="53" t="s">
        <v>1747</v>
      </c>
      <c r="B286" s="98" t="s">
        <v>1748</v>
      </c>
      <c r="C286" s="168">
        <v>45026</v>
      </c>
      <c r="D286" s="101" t="s">
        <v>1425</v>
      </c>
    </row>
    <row r="287" spans="1:4" ht="31.5" x14ac:dyDescent="0.25">
      <c r="A287" s="53" t="s">
        <v>1749</v>
      </c>
      <c r="B287" s="98" t="s">
        <v>1750</v>
      </c>
      <c r="C287" s="168">
        <v>45107</v>
      </c>
      <c r="D287" s="101" t="s">
        <v>1425</v>
      </c>
    </row>
    <row r="288" spans="1:4" ht="31.5" x14ac:dyDescent="0.25">
      <c r="A288" s="53" t="s">
        <v>1751</v>
      </c>
      <c r="B288" s="98" t="s">
        <v>1752</v>
      </c>
      <c r="C288" s="168">
        <v>45117</v>
      </c>
      <c r="D288" s="101" t="s">
        <v>1425</v>
      </c>
    </row>
    <row r="289" spans="1:4" ht="31.5" x14ac:dyDescent="0.25">
      <c r="A289" s="53" t="s">
        <v>1753</v>
      </c>
      <c r="B289" s="98" t="s">
        <v>1754</v>
      </c>
      <c r="C289" s="168">
        <v>45209</v>
      </c>
      <c r="D289" s="101" t="s">
        <v>1425</v>
      </c>
    </row>
    <row r="290" spans="1:4" x14ac:dyDescent="0.25">
      <c r="A290" s="53" t="s">
        <v>1755</v>
      </c>
      <c r="B290" s="52" t="s">
        <v>1363</v>
      </c>
      <c r="C290" s="168">
        <v>45285</v>
      </c>
      <c r="D290" s="101" t="s">
        <v>1425</v>
      </c>
    </row>
    <row r="291" spans="1:4" x14ac:dyDescent="0.25">
      <c r="A291" s="85" t="s">
        <v>229</v>
      </c>
      <c r="B291" s="259" t="s">
        <v>230</v>
      </c>
      <c r="C291" s="259"/>
      <c r="D291" s="101" t="s">
        <v>19</v>
      </c>
    </row>
    <row r="292" spans="1:4" x14ac:dyDescent="0.25">
      <c r="A292" s="85" t="s">
        <v>1756</v>
      </c>
      <c r="B292" s="259" t="s">
        <v>1757</v>
      </c>
      <c r="C292" s="259"/>
      <c r="D292" s="259"/>
    </row>
    <row r="293" spans="1:4" ht="31.5" x14ac:dyDescent="0.25">
      <c r="A293" s="85" t="s">
        <v>1758</v>
      </c>
      <c r="B293" s="259" t="s">
        <v>479</v>
      </c>
      <c r="C293" s="259"/>
      <c r="D293" s="101" t="s">
        <v>1338</v>
      </c>
    </row>
    <row r="294" spans="1:4" ht="33.75" customHeight="1" x14ac:dyDescent="0.25">
      <c r="A294" s="85" t="s">
        <v>1759</v>
      </c>
      <c r="B294" s="100" t="s">
        <v>1760</v>
      </c>
      <c r="C294" s="172">
        <v>45108</v>
      </c>
      <c r="D294" s="101" t="s">
        <v>1338</v>
      </c>
    </row>
    <row r="295" spans="1:4" ht="33.75" customHeight="1" x14ac:dyDescent="0.25">
      <c r="A295" s="85" t="s">
        <v>1761</v>
      </c>
      <c r="B295" s="100" t="s">
        <v>1760</v>
      </c>
      <c r="C295" s="172">
        <v>45200</v>
      </c>
      <c r="D295" s="101" t="s">
        <v>1338</v>
      </c>
    </row>
    <row r="296" spans="1:4" ht="33.75" customHeight="1" x14ac:dyDescent="0.25">
      <c r="A296" s="85" t="s">
        <v>1762</v>
      </c>
      <c r="B296" s="100" t="s">
        <v>1760</v>
      </c>
      <c r="C296" s="172">
        <v>45291</v>
      </c>
      <c r="D296" s="101" t="s">
        <v>1338</v>
      </c>
    </row>
    <row r="297" spans="1:4" ht="33.75" customHeight="1" x14ac:dyDescent="0.25">
      <c r="A297" s="53" t="s">
        <v>234</v>
      </c>
      <c r="B297" s="259" t="s">
        <v>235</v>
      </c>
      <c r="C297" s="259"/>
      <c r="D297" s="101" t="s">
        <v>19</v>
      </c>
    </row>
    <row r="298" spans="1:4" x14ac:dyDescent="0.25">
      <c r="A298" s="53" t="s">
        <v>236</v>
      </c>
      <c r="B298" s="259" t="s">
        <v>1763</v>
      </c>
      <c r="C298" s="259"/>
      <c r="D298" s="259"/>
    </row>
    <row r="299" spans="1:4" ht="31.5" x14ac:dyDescent="0.25">
      <c r="A299" s="85" t="s">
        <v>1764</v>
      </c>
      <c r="B299" s="100" t="s">
        <v>1765</v>
      </c>
      <c r="C299" s="99"/>
      <c r="D299" s="55" t="s">
        <v>1766</v>
      </c>
    </row>
    <row r="300" spans="1:4" ht="47.25" x14ac:dyDescent="0.25">
      <c r="A300" s="85" t="s">
        <v>1767</v>
      </c>
      <c r="B300" s="50" t="s">
        <v>1768</v>
      </c>
      <c r="C300" s="172">
        <v>45047</v>
      </c>
      <c r="D300" s="55" t="s">
        <v>1633</v>
      </c>
    </row>
    <row r="301" spans="1:4" ht="47.25" x14ac:dyDescent="0.25">
      <c r="A301" s="85" t="s">
        <v>1769</v>
      </c>
      <c r="B301" s="50" t="s">
        <v>1770</v>
      </c>
      <c r="C301" s="172">
        <v>45261</v>
      </c>
      <c r="D301" s="55" t="s">
        <v>2174</v>
      </c>
    </row>
    <row r="302" spans="1:4" ht="47.25" x14ac:dyDescent="0.25">
      <c r="A302" s="85" t="s">
        <v>1771</v>
      </c>
      <c r="B302" s="50" t="s">
        <v>1772</v>
      </c>
      <c r="C302" s="172">
        <v>45280</v>
      </c>
      <c r="D302" s="55" t="s">
        <v>2175</v>
      </c>
    </row>
    <row r="303" spans="1:4" ht="32.25" customHeight="1" x14ac:dyDescent="0.25">
      <c r="A303" s="53" t="s">
        <v>240</v>
      </c>
      <c r="B303" s="259" t="s">
        <v>241</v>
      </c>
      <c r="C303" s="259"/>
      <c r="D303" s="101" t="s">
        <v>19</v>
      </c>
    </row>
    <row r="304" spans="1:4" x14ac:dyDescent="0.25">
      <c r="A304" s="53" t="s">
        <v>242</v>
      </c>
      <c r="B304" s="259" t="s">
        <v>1773</v>
      </c>
      <c r="C304" s="259"/>
      <c r="D304" s="259"/>
    </row>
    <row r="305" spans="1:4" ht="31.5" x14ac:dyDescent="0.25">
      <c r="A305" s="85" t="s">
        <v>1774</v>
      </c>
      <c r="B305" s="259" t="s">
        <v>1775</v>
      </c>
      <c r="C305" s="259"/>
      <c r="D305" s="101" t="s">
        <v>1338</v>
      </c>
    </row>
    <row r="306" spans="1:4" ht="31.5" x14ac:dyDescent="0.25">
      <c r="A306" s="85" t="s">
        <v>1776</v>
      </c>
      <c r="B306" s="101" t="s">
        <v>2225</v>
      </c>
      <c r="C306" s="172">
        <v>45213</v>
      </c>
      <c r="D306" s="101" t="s">
        <v>1341</v>
      </c>
    </row>
    <row r="307" spans="1:4" ht="31.5" x14ac:dyDescent="0.25">
      <c r="A307" s="85" t="s">
        <v>2227</v>
      </c>
      <c r="B307" s="50" t="s">
        <v>2226</v>
      </c>
      <c r="C307" s="172">
        <v>45260</v>
      </c>
      <c r="D307" s="101" t="s">
        <v>1341</v>
      </c>
    </row>
    <row r="308" spans="1:4" x14ac:dyDescent="0.25">
      <c r="A308" s="53" t="s">
        <v>245</v>
      </c>
      <c r="B308" s="259" t="s">
        <v>246</v>
      </c>
      <c r="C308" s="259"/>
      <c r="D308" s="101" t="s">
        <v>19</v>
      </c>
    </row>
    <row r="309" spans="1:4" x14ac:dyDescent="0.25">
      <c r="A309" s="53" t="s">
        <v>247</v>
      </c>
      <c r="B309" s="259" t="s">
        <v>1777</v>
      </c>
      <c r="C309" s="259"/>
      <c r="D309" s="259"/>
    </row>
    <row r="310" spans="1:4" ht="114.75" customHeight="1" x14ac:dyDescent="0.25">
      <c r="A310" s="53" t="s">
        <v>1778</v>
      </c>
      <c r="B310" s="259" t="s">
        <v>1779</v>
      </c>
      <c r="C310" s="259"/>
      <c r="D310" s="101" t="s">
        <v>1338</v>
      </c>
    </row>
    <row r="311" spans="1:4" ht="31.5" x14ac:dyDescent="0.25">
      <c r="A311" s="53" t="s">
        <v>1780</v>
      </c>
      <c r="B311" s="100" t="s">
        <v>2221</v>
      </c>
      <c r="C311" s="172">
        <v>45261</v>
      </c>
      <c r="D311" s="101" t="s">
        <v>2216</v>
      </c>
    </row>
    <row r="312" spans="1:4" x14ac:dyDescent="0.25">
      <c r="A312" s="53" t="s">
        <v>1781</v>
      </c>
      <c r="B312" s="100" t="s">
        <v>1782</v>
      </c>
      <c r="C312" s="172">
        <v>45261</v>
      </c>
      <c r="D312" s="55" t="s">
        <v>1652</v>
      </c>
    </row>
    <row r="313" spans="1:4" ht="78.75" customHeight="1" x14ac:dyDescent="0.25">
      <c r="A313" s="53" t="s">
        <v>1783</v>
      </c>
      <c r="B313" s="319" t="s">
        <v>2260</v>
      </c>
      <c r="C313" s="321"/>
      <c r="D313" s="101" t="s">
        <v>1338</v>
      </c>
    </row>
    <row r="314" spans="1:4" ht="78.75" x14ac:dyDescent="0.25">
      <c r="A314" s="53" t="s">
        <v>1784</v>
      </c>
      <c r="B314" s="100" t="s">
        <v>2261</v>
      </c>
      <c r="C314" s="172">
        <v>45261</v>
      </c>
      <c r="D314" s="55" t="s">
        <v>2262</v>
      </c>
    </row>
    <row r="315" spans="1:4" ht="55.5" customHeight="1" x14ac:dyDescent="0.25">
      <c r="A315" s="53" t="s">
        <v>1783</v>
      </c>
      <c r="B315" s="259" t="s">
        <v>491</v>
      </c>
      <c r="C315" s="259"/>
      <c r="D315" s="101" t="s">
        <v>1338</v>
      </c>
    </row>
    <row r="316" spans="1:4" ht="31.5" x14ac:dyDescent="0.25">
      <c r="A316" s="53" t="s">
        <v>1784</v>
      </c>
      <c r="B316" s="100" t="s">
        <v>1785</v>
      </c>
      <c r="C316" s="172">
        <v>44972</v>
      </c>
      <c r="D316" s="101" t="s">
        <v>1802</v>
      </c>
    </row>
    <row r="317" spans="1:4" ht="31.5" x14ac:dyDescent="0.25">
      <c r="A317" s="53" t="s">
        <v>1786</v>
      </c>
      <c r="B317" s="100" t="s">
        <v>1787</v>
      </c>
      <c r="C317" s="172">
        <v>45262</v>
      </c>
      <c r="D317" s="55" t="s">
        <v>2174</v>
      </c>
    </row>
    <row r="318" spans="1:4" ht="53.25" customHeight="1" x14ac:dyDescent="0.25">
      <c r="A318" s="53" t="s">
        <v>1788</v>
      </c>
      <c r="B318" s="259" t="s">
        <v>494</v>
      </c>
      <c r="C318" s="259"/>
      <c r="D318" s="101" t="s">
        <v>1338</v>
      </c>
    </row>
    <row r="319" spans="1:4" ht="31.5" x14ac:dyDescent="0.25">
      <c r="A319" s="53" t="s">
        <v>1789</v>
      </c>
      <c r="B319" s="100" t="s">
        <v>1790</v>
      </c>
      <c r="C319" s="172">
        <v>45261</v>
      </c>
      <c r="D319" s="101" t="s">
        <v>1338</v>
      </c>
    </row>
    <row r="320" spans="1:4" ht="31.5" x14ac:dyDescent="0.25">
      <c r="A320" s="53" t="s">
        <v>1791</v>
      </c>
      <c r="B320" s="100" t="s">
        <v>1792</v>
      </c>
      <c r="C320" s="172">
        <v>45285</v>
      </c>
      <c r="D320" s="101" t="s">
        <v>1338</v>
      </c>
    </row>
    <row r="321" spans="1:4" ht="72.75" customHeight="1" x14ac:dyDescent="0.25">
      <c r="A321" s="53" t="s">
        <v>1793</v>
      </c>
      <c r="B321" s="319" t="s">
        <v>497</v>
      </c>
      <c r="C321" s="321"/>
      <c r="D321" s="101" t="s">
        <v>1338</v>
      </c>
    </row>
    <row r="322" spans="1:4" x14ac:dyDescent="0.25">
      <c r="A322" s="53" t="s">
        <v>1794</v>
      </c>
      <c r="B322" s="50" t="s">
        <v>1795</v>
      </c>
      <c r="C322" s="172">
        <v>45261</v>
      </c>
      <c r="D322" s="55" t="s">
        <v>1652</v>
      </c>
    </row>
    <row r="323" spans="1:4" ht="47.25" x14ac:dyDescent="0.25">
      <c r="A323" s="53" t="s">
        <v>1796</v>
      </c>
      <c r="B323" s="50" t="s">
        <v>1797</v>
      </c>
      <c r="C323" s="172">
        <v>45291</v>
      </c>
      <c r="D323" s="101" t="s">
        <v>1338</v>
      </c>
    </row>
    <row r="324" spans="1:4" ht="302.25" customHeight="1" x14ac:dyDescent="0.25">
      <c r="A324" s="53" t="s">
        <v>1798</v>
      </c>
      <c r="B324" s="319" t="s">
        <v>1799</v>
      </c>
      <c r="C324" s="321"/>
      <c r="D324" s="101" t="s">
        <v>1338</v>
      </c>
    </row>
    <row r="325" spans="1:4" ht="31.5" x14ac:dyDescent="0.25">
      <c r="A325" s="53" t="s">
        <v>1800</v>
      </c>
      <c r="B325" s="100" t="s">
        <v>1801</v>
      </c>
      <c r="C325" s="172">
        <v>45231</v>
      </c>
      <c r="D325" s="55" t="s">
        <v>1802</v>
      </c>
    </row>
    <row r="326" spans="1:4" ht="28.5" customHeight="1" x14ac:dyDescent="0.25">
      <c r="A326" s="53" t="s">
        <v>251</v>
      </c>
      <c r="B326" s="260" t="s">
        <v>252</v>
      </c>
      <c r="C326" s="260"/>
      <c r="D326" s="101" t="s">
        <v>19</v>
      </c>
    </row>
    <row r="327" spans="1:4" x14ac:dyDescent="0.25">
      <c r="A327" s="53" t="s">
        <v>253</v>
      </c>
      <c r="B327" s="259" t="s">
        <v>1803</v>
      </c>
      <c r="C327" s="259"/>
      <c r="D327" s="259"/>
    </row>
    <row r="328" spans="1:4" ht="31.5" x14ac:dyDescent="0.25">
      <c r="A328" s="53" t="s">
        <v>1804</v>
      </c>
      <c r="B328" s="259" t="s">
        <v>1805</v>
      </c>
      <c r="C328" s="259"/>
      <c r="D328" s="101" t="s">
        <v>1338</v>
      </c>
    </row>
    <row r="329" spans="1:4" ht="47.25" x14ac:dyDescent="0.25">
      <c r="A329" s="53" t="s">
        <v>1806</v>
      </c>
      <c r="B329" s="100" t="s">
        <v>1807</v>
      </c>
      <c r="C329" s="172">
        <v>45000</v>
      </c>
      <c r="D329" s="55" t="s">
        <v>2224</v>
      </c>
    </row>
    <row r="330" spans="1:4" ht="31.5" x14ac:dyDescent="0.25">
      <c r="A330" s="53" t="s">
        <v>1808</v>
      </c>
      <c r="B330" s="100" t="s">
        <v>1809</v>
      </c>
      <c r="C330" s="172">
        <v>45291</v>
      </c>
      <c r="D330" s="55" t="s">
        <v>2224</v>
      </c>
    </row>
    <row r="331" spans="1:4" x14ac:dyDescent="0.25">
      <c r="A331" s="53" t="s">
        <v>258</v>
      </c>
      <c r="B331" s="328" t="s">
        <v>1810</v>
      </c>
      <c r="C331" s="328"/>
      <c r="D331" s="328"/>
    </row>
    <row r="332" spans="1:4" ht="31.5" x14ac:dyDescent="0.25">
      <c r="A332" s="53" t="s">
        <v>1811</v>
      </c>
      <c r="B332" s="259" t="s">
        <v>507</v>
      </c>
      <c r="C332" s="259"/>
      <c r="D332" s="101" t="s">
        <v>1338</v>
      </c>
    </row>
    <row r="333" spans="1:4" ht="31.5" x14ac:dyDescent="0.25">
      <c r="A333" s="53" t="s">
        <v>1812</v>
      </c>
      <c r="B333" s="100" t="s">
        <v>1813</v>
      </c>
      <c r="C333" s="172">
        <v>44972</v>
      </c>
      <c r="D333" s="55" t="s">
        <v>2224</v>
      </c>
    </row>
    <row r="334" spans="1:4" ht="30" customHeight="1" x14ac:dyDescent="0.25">
      <c r="A334" s="53" t="s">
        <v>262</v>
      </c>
      <c r="B334" s="259" t="s">
        <v>263</v>
      </c>
      <c r="C334" s="259"/>
      <c r="D334" s="101" t="s">
        <v>19</v>
      </c>
    </row>
    <row r="335" spans="1:4" ht="30" customHeight="1" x14ac:dyDescent="0.25">
      <c r="A335" s="53" t="s">
        <v>264</v>
      </c>
      <c r="B335" s="259" t="s">
        <v>1814</v>
      </c>
      <c r="C335" s="259"/>
      <c r="D335" s="259"/>
    </row>
    <row r="336" spans="1:4" ht="33" customHeight="1" x14ac:dyDescent="0.25">
      <c r="A336" s="53" t="s">
        <v>1815</v>
      </c>
      <c r="B336" s="259" t="s">
        <v>511</v>
      </c>
      <c r="C336" s="259"/>
      <c r="D336" s="101" t="s">
        <v>1338</v>
      </c>
    </row>
    <row r="337" spans="1:4" ht="110.25" x14ac:dyDescent="0.25">
      <c r="A337" s="53" t="s">
        <v>1816</v>
      </c>
      <c r="B337" s="98" t="s">
        <v>1817</v>
      </c>
      <c r="C337" s="168">
        <v>45016</v>
      </c>
      <c r="D337" s="55" t="s">
        <v>1818</v>
      </c>
    </row>
    <row r="338" spans="1:4" ht="47.25" x14ac:dyDescent="0.25">
      <c r="A338" s="53" t="s">
        <v>1819</v>
      </c>
      <c r="B338" s="98" t="s">
        <v>1820</v>
      </c>
      <c r="C338" s="168">
        <v>45016</v>
      </c>
      <c r="D338" s="55" t="s">
        <v>1818</v>
      </c>
    </row>
    <row r="339" spans="1:4" ht="47.25" x14ac:dyDescent="0.25">
      <c r="A339" s="53" t="s">
        <v>1821</v>
      </c>
      <c r="B339" s="98" t="s">
        <v>1822</v>
      </c>
      <c r="C339" s="168">
        <v>45104</v>
      </c>
      <c r="D339" s="55" t="s">
        <v>1818</v>
      </c>
    </row>
    <row r="340" spans="1:4" ht="47.25" x14ac:dyDescent="0.25">
      <c r="A340" s="53" t="s">
        <v>1823</v>
      </c>
      <c r="B340" s="98" t="s">
        <v>1824</v>
      </c>
      <c r="C340" s="168">
        <v>45107</v>
      </c>
      <c r="D340" s="55" t="s">
        <v>1818</v>
      </c>
    </row>
    <row r="341" spans="1:4" ht="47.25" x14ac:dyDescent="0.25">
      <c r="A341" s="53" t="s">
        <v>1825</v>
      </c>
      <c r="B341" s="98" t="s">
        <v>1826</v>
      </c>
      <c r="C341" s="168">
        <v>45199</v>
      </c>
      <c r="D341" s="55" t="s">
        <v>1818</v>
      </c>
    </row>
    <row r="342" spans="1:4" ht="47.25" x14ac:dyDescent="0.25">
      <c r="A342" s="53" t="s">
        <v>1827</v>
      </c>
      <c r="B342" s="98" t="s">
        <v>1828</v>
      </c>
      <c r="C342" s="168">
        <v>45199</v>
      </c>
      <c r="D342" s="55" t="s">
        <v>1818</v>
      </c>
    </row>
    <row r="343" spans="1:4" ht="47.25" x14ac:dyDescent="0.25">
      <c r="A343" s="53" t="s">
        <v>1829</v>
      </c>
      <c r="B343" s="52" t="s">
        <v>1363</v>
      </c>
      <c r="C343" s="168">
        <v>45289</v>
      </c>
      <c r="D343" s="55" t="s">
        <v>1818</v>
      </c>
    </row>
    <row r="344" spans="1:4" ht="47.25" x14ac:dyDescent="0.25">
      <c r="A344" s="53" t="s">
        <v>1830</v>
      </c>
      <c r="B344" s="98" t="s">
        <v>1831</v>
      </c>
      <c r="C344" s="168">
        <v>45289</v>
      </c>
      <c r="D344" s="55" t="s">
        <v>1818</v>
      </c>
    </row>
    <row r="345" spans="1:4" ht="31.5" x14ac:dyDescent="0.25">
      <c r="A345" s="53" t="s">
        <v>1832</v>
      </c>
      <c r="B345" s="259" t="s">
        <v>515</v>
      </c>
      <c r="C345" s="259"/>
      <c r="D345" s="101" t="s">
        <v>1338</v>
      </c>
    </row>
    <row r="346" spans="1:4" ht="47.25" x14ac:dyDescent="0.25">
      <c r="A346" s="53" t="s">
        <v>1833</v>
      </c>
      <c r="B346" s="98" t="s">
        <v>1834</v>
      </c>
      <c r="C346" s="168">
        <v>45015</v>
      </c>
      <c r="D346" s="55" t="s">
        <v>1818</v>
      </c>
    </row>
    <row r="347" spans="1:4" ht="47.25" x14ac:dyDescent="0.25">
      <c r="A347" s="53" t="s">
        <v>1835</v>
      </c>
      <c r="B347" s="98" t="s">
        <v>1836</v>
      </c>
      <c r="C347" s="168">
        <v>45107</v>
      </c>
      <c r="D347" s="55" t="s">
        <v>1818</v>
      </c>
    </row>
    <row r="348" spans="1:4" ht="47.25" x14ac:dyDescent="0.25">
      <c r="A348" s="53" t="s">
        <v>1837</v>
      </c>
      <c r="B348" s="98" t="s">
        <v>1838</v>
      </c>
      <c r="C348" s="168">
        <v>45107</v>
      </c>
      <c r="D348" s="55" t="s">
        <v>1818</v>
      </c>
    </row>
    <row r="349" spans="1:4" ht="47.25" x14ac:dyDescent="0.25">
      <c r="A349" s="53" t="s">
        <v>1839</v>
      </c>
      <c r="B349" s="98" t="s">
        <v>1840</v>
      </c>
      <c r="C349" s="168">
        <v>45199</v>
      </c>
      <c r="D349" s="55" t="s">
        <v>1818</v>
      </c>
    </row>
    <row r="350" spans="1:4" ht="47.25" x14ac:dyDescent="0.25">
      <c r="A350" s="53" t="s">
        <v>1841</v>
      </c>
      <c r="B350" s="98" t="s">
        <v>1842</v>
      </c>
      <c r="C350" s="168">
        <v>45289</v>
      </c>
      <c r="D350" s="55" t="s">
        <v>1818</v>
      </c>
    </row>
    <row r="351" spans="1:4" ht="47.25" x14ac:dyDescent="0.25">
      <c r="A351" s="53" t="s">
        <v>1843</v>
      </c>
      <c r="B351" s="52" t="s">
        <v>1351</v>
      </c>
      <c r="C351" s="168">
        <v>45289</v>
      </c>
      <c r="D351" s="55" t="s">
        <v>1818</v>
      </c>
    </row>
    <row r="352" spans="1:4" x14ac:dyDescent="0.25">
      <c r="A352" s="53" t="s">
        <v>273</v>
      </c>
      <c r="B352" s="328" t="s">
        <v>1844</v>
      </c>
      <c r="C352" s="328"/>
      <c r="D352" s="328"/>
    </row>
    <row r="353" spans="1:4" ht="31.5" x14ac:dyDescent="0.25">
      <c r="A353" s="53" t="s">
        <v>1845</v>
      </c>
      <c r="B353" s="259" t="s">
        <v>519</v>
      </c>
      <c r="C353" s="259"/>
      <c r="D353" s="101" t="s">
        <v>1338</v>
      </c>
    </row>
    <row r="354" spans="1:4" ht="47.25" x14ac:dyDescent="0.25">
      <c r="A354" s="53" t="s">
        <v>1846</v>
      </c>
      <c r="B354" s="98" t="s">
        <v>1367</v>
      </c>
      <c r="C354" s="168">
        <v>44972</v>
      </c>
      <c r="D354" s="55" t="s">
        <v>1818</v>
      </c>
    </row>
    <row r="355" spans="1:4" ht="47.25" x14ac:dyDescent="0.25">
      <c r="A355" s="53" t="s">
        <v>1847</v>
      </c>
      <c r="B355" s="52" t="s">
        <v>1351</v>
      </c>
      <c r="C355" s="168">
        <v>45010</v>
      </c>
      <c r="D355" s="55" t="s">
        <v>1818</v>
      </c>
    </row>
    <row r="356" spans="1:4" ht="47.25" x14ac:dyDescent="0.25">
      <c r="A356" s="53" t="s">
        <v>1848</v>
      </c>
      <c r="B356" s="52" t="s">
        <v>1351</v>
      </c>
      <c r="C356" s="168">
        <v>45102</v>
      </c>
      <c r="D356" s="55" t="s">
        <v>1818</v>
      </c>
    </row>
    <row r="357" spans="1:4" ht="47.25" x14ac:dyDescent="0.25">
      <c r="A357" s="53" t="s">
        <v>1849</v>
      </c>
      <c r="B357" s="52" t="s">
        <v>1351</v>
      </c>
      <c r="C357" s="168">
        <v>45199</v>
      </c>
      <c r="D357" s="55" t="s">
        <v>1818</v>
      </c>
    </row>
    <row r="358" spans="1:4" ht="47.25" x14ac:dyDescent="0.25">
      <c r="A358" s="53" t="s">
        <v>1850</v>
      </c>
      <c r="B358" s="52" t="s">
        <v>1351</v>
      </c>
      <c r="C358" s="168">
        <v>45285</v>
      </c>
      <c r="D358" s="55" t="s">
        <v>1818</v>
      </c>
    </row>
    <row r="359" spans="1:4" ht="47.25" x14ac:dyDescent="0.25">
      <c r="A359" s="53" t="s">
        <v>1851</v>
      </c>
      <c r="B359" s="98" t="s">
        <v>1852</v>
      </c>
      <c r="C359" s="168">
        <v>45289</v>
      </c>
      <c r="D359" s="55" t="s">
        <v>1818</v>
      </c>
    </row>
    <row r="360" spans="1:4" ht="31.5" x14ac:dyDescent="0.25">
      <c r="A360" s="53" t="s">
        <v>1853</v>
      </c>
      <c r="B360" s="259" t="s">
        <v>522</v>
      </c>
      <c r="C360" s="259"/>
      <c r="D360" s="101" t="s">
        <v>1338</v>
      </c>
    </row>
    <row r="361" spans="1:4" x14ac:dyDescent="0.25">
      <c r="A361" s="53" t="s">
        <v>1854</v>
      </c>
      <c r="B361" s="52" t="s">
        <v>1855</v>
      </c>
      <c r="C361" s="168">
        <v>45231</v>
      </c>
      <c r="D361" s="55" t="s">
        <v>1652</v>
      </c>
    </row>
    <row r="362" spans="1:4" ht="31.5" x14ac:dyDescent="0.25">
      <c r="A362" s="53" t="s">
        <v>1856</v>
      </c>
      <c r="B362" s="98" t="s">
        <v>1857</v>
      </c>
      <c r="C362" s="168">
        <v>45107</v>
      </c>
      <c r="D362" s="55" t="s">
        <v>1652</v>
      </c>
    </row>
    <row r="363" spans="1:4" x14ac:dyDescent="0.25">
      <c r="A363" s="53" t="s">
        <v>1858</v>
      </c>
      <c r="B363" s="52" t="s">
        <v>1859</v>
      </c>
      <c r="C363" s="168">
        <v>45286</v>
      </c>
      <c r="D363" s="55" t="s">
        <v>1652</v>
      </c>
    </row>
    <row r="364" spans="1:4" x14ac:dyDescent="0.25">
      <c r="A364" s="53" t="s">
        <v>1860</v>
      </c>
      <c r="B364" s="52" t="s">
        <v>1861</v>
      </c>
      <c r="C364" s="168">
        <v>45287</v>
      </c>
      <c r="D364" s="55" t="s">
        <v>1652</v>
      </c>
    </row>
    <row r="365" spans="1:4" x14ac:dyDescent="0.25">
      <c r="A365" s="53" t="s">
        <v>1862</v>
      </c>
      <c r="B365" s="52" t="s">
        <v>1863</v>
      </c>
      <c r="C365" s="168">
        <v>45288</v>
      </c>
      <c r="D365" s="55" t="s">
        <v>1652</v>
      </c>
    </row>
    <row r="366" spans="1:4" x14ac:dyDescent="0.25">
      <c r="A366" s="53" t="s">
        <v>1864</v>
      </c>
      <c r="B366" s="52" t="s">
        <v>1865</v>
      </c>
      <c r="C366" s="168">
        <v>45250</v>
      </c>
      <c r="D366" s="55" t="s">
        <v>1652</v>
      </c>
    </row>
    <row r="367" spans="1:4" x14ac:dyDescent="0.25">
      <c r="A367" s="53" t="s">
        <v>1866</v>
      </c>
      <c r="B367" s="52" t="s">
        <v>1867</v>
      </c>
      <c r="C367" s="168">
        <v>45250</v>
      </c>
      <c r="D367" s="55" t="s">
        <v>1652</v>
      </c>
    </row>
    <row r="368" spans="1:4" x14ac:dyDescent="0.25">
      <c r="A368" s="53" t="s">
        <v>1868</v>
      </c>
      <c r="B368" s="52" t="s">
        <v>1869</v>
      </c>
      <c r="C368" s="168">
        <v>45270</v>
      </c>
      <c r="D368" s="55" t="s">
        <v>1652</v>
      </c>
    </row>
    <row r="369" spans="1:4" x14ac:dyDescent="0.25">
      <c r="A369" s="53" t="s">
        <v>1870</v>
      </c>
      <c r="B369" s="52" t="s">
        <v>1871</v>
      </c>
      <c r="C369" s="168">
        <v>45289</v>
      </c>
      <c r="D369" s="55" t="s">
        <v>1652</v>
      </c>
    </row>
    <row r="370" spans="1:4" x14ac:dyDescent="0.25">
      <c r="A370" s="53" t="s">
        <v>1872</v>
      </c>
      <c r="B370" s="52" t="s">
        <v>1873</v>
      </c>
      <c r="C370" s="168">
        <v>45289</v>
      </c>
      <c r="D370" s="55" t="s">
        <v>1652</v>
      </c>
    </row>
    <row r="371" spans="1:4" ht="33" customHeight="1" x14ac:dyDescent="0.25">
      <c r="A371" s="53" t="s">
        <v>1874</v>
      </c>
      <c r="B371" s="259" t="s">
        <v>1875</v>
      </c>
      <c r="C371" s="259"/>
      <c r="D371" s="101" t="s">
        <v>1338</v>
      </c>
    </row>
    <row r="372" spans="1:4" ht="47.25" x14ac:dyDescent="0.25">
      <c r="A372" s="53" t="s">
        <v>1876</v>
      </c>
      <c r="B372" s="52" t="s">
        <v>1363</v>
      </c>
      <c r="C372" s="168">
        <v>45005</v>
      </c>
      <c r="D372" s="55" t="s">
        <v>1818</v>
      </c>
    </row>
    <row r="373" spans="1:4" ht="47.25" x14ac:dyDescent="0.25">
      <c r="A373" s="53" t="s">
        <v>1877</v>
      </c>
      <c r="B373" s="52" t="s">
        <v>1363</v>
      </c>
      <c r="C373" s="168">
        <v>45036</v>
      </c>
      <c r="D373" s="55" t="s">
        <v>1818</v>
      </c>
    </row>
    <row r="374" spans="1:4" ht="47.25" x14ac:dyDescent="0.25">
      <c r="A374" s="53" t="s">
        <v>1878</v>
      </c>
      <c r="B374" s="52" t="s">
        <v>1363</v>
      </c>
      <c r="C374" s="168">
        <v>45127</v>
      </c>
      <c r="D374" s="55" t="s">
        <v>1818</v>
      </c>
    </row>
    <row r="375" spans="1:4" ht="47.25" x14ac:dyDescent="0.25">
      <c r="A375" s="53" t="s">
        <v>1879</v>
      </c>
      <c r="B375" s="52" t="s">
        <v>1363</v>
      </c>
      <c r="C375" s="168">
        <v>45179</v>
      </c>
      <c r="D375" s="55" t="s">
        <v>1818</v>
      </c>
    </row>
    <row r="376" spans="1:4" ht="47.25" x14ac:dyDescent="0.25">
      <c r="A376" s="53" t="s">
        <v>1880</v>
      </c>
      <c r="B376" s="52" t="s">
        <v>1363</v>
      </c>
      <c r="C376" s="168">
        <v>45219</v>
      </c>
      <c r="D376" s="55" t="s">
        <v>1818</v>
      </c>
    </row>
    <row r="377" spans="1:4" ht="47.25" x14ac:dyDescent="0.25">
      <c r="A377" s="53" t="s">
        <v>1881</v>
      </c>
      <c r="B377" s="52" t="s">
        <v>1363</v>
      </c>
      <c r="C377" s="168">
        <v>45289</v>
      </c>
      <c r="D377" s="55" t="s">
        <v>1818</v>
      </c>
    </row>
    <row r="378" spans="1:4" ht="33" customHeight="1" x14ac:dyDescent="0.25">
      <c r="A378" s="53" t="s">
        <v>280</v>
      </c>
      <c r="B378" s="328" t="s">
        <v>2127</v>
      </c>
      <c r="C378" s="328"/>
      <c r="D378" s="328"/>
    </row>
    <row r="379" spans="1:4" ht="83.25" customHeight="1" x14ac:dyDescent="0.25">
      <c r="A379" s="53" t="s">
        <v>1882</v>
      </c>
      <c r="B379" s="259" t="s">
        <v>1883</v>
      </c>
      <c r="C379" s="259"/>
      <c r="D379" s="101" t="s">
        <v>1338</v>
      </c>
    </row>
    <row r="380" spans="1:4" ht="78.75" x14ac:dyDescent="0.25">
      <c r="A380" s="53" t="s">
        <v>1884</v>
      </c>
      <c r="B380" s="98" t="s">
        <v>1885</v>
      </c>
      <c r="C380" s="168">
        <v>45010</v>
      </c>
      <c r="D380" s="55" t="s">
        <v>1818</v>
      </c>
    </row>
    <row r="381" spans="1:4" ht="78.75" x14ac:dyDescent="0.25">
      <c r="A381" s="53" t="s">
        <v>1886</v>
      </c>
      <c r="B381" s="98" t="s">
        <v>1885</v>
      </c>
      <c r="C381" s="168">
        <v>45102</v>
      </c>
      <c r="D381" s="55" t="s">
        <v>1818</v>
      </c>
    </row>
    <row r="382" spans="1:4" ht="78.75" x14ac:dyDescent="0.25">
      <c r="A382" s="53" t="s">
        <v>1887</v>
      </c>
      <c r="B382" s="98" t="s">
        <v>1885</v>
      </c>
      <c r="C382" s="168">
        <v>45194</v>
      </c>
      <c r="D382" s="55" t="s">
        <v>1818</v>
      </c>
    </row>
    <row r="383" spans="1:4" ht="78.75" x14ac:dyDescent="0.25">
      <c r="A383" s="53" t="s">
        <v>1888</v>
      </c>
      <c r="B383" s="98" t="s">
        <v>1885</v>
      </c>
      <c r="C383" s="168">
        <v>45289</v>
      </c>
      <c r="D383" s="55" t="s">
        <v>1818</v>
      </c>
    </row>
    <row r="384" spans="1:4" ht="70.5" customHeight="1" x14ac:dyDescent="0.25">
      <c r="A384" s="53" t="s">
        <v>1889</v>
      </c>
      <c r="B384" s="259" t="s">
        <v>529</v>
      </c>
      <c r="C384" s="259"/>
      <c r="D384" s="101" t="s">
        <v>1338</v>
      </c>
    </row>
    <row r="385" spans="1:4" ht="63" x14ac:dyDescent="0.25">
      <c r="A385" s="53" t="s">
        <v>1890</v>
      </c>
      <c r="B385" s="98" t="s">
        <v>1891</v>
      </c>
      <c r="C385" s="168">
        <v>45010</v>
      </c>
      <c r="D385" s="55" t="s">
        <v>1818</v>
      </c>
    </row>
    <row r="386" spans="1:4" ht="63" x14ac:dyDescent="0.25">
      <c r="A386" s="53" t="s">
        <v>1892</v>
      </c>
      <c r="B386" s="98" t="s">
        <v>1891</v>
      </c>
      <c r="C386" s="168">
        <v>45102</v>
      </c>
      <c r="D386" s="55" t="s">
        <v>1818</v>
      </c>
    </row>
    <row r="387" spans="1:4" ht="63" x14ac:dyDescent="0.25">
      <c r="A387" s="53" t="s">
        <v>1893</v>
      </c>
      <c r="B387" s="98" t="s">
        <v>1891</v>
      </c>
      <c r="C387" s="168">
        <v>45194</v>
      </c>
      <c r="D387" s="55" t="s">
        <v>1818</v>
      </c>
    </row>
    <row r="388" spans="1:4" ht="63" x14ac:dyDescent="0.25">
      <c r="A388" s="53" t="s">
        <v>1894</v>
      </c>
      <c r="B388" s="98" t="s">
        <v>1891</v>
      </c>
      <c r="C388" s="168">
        <v>45289</v>
      </c>
      <c r="D388" s="55" t="s">
        <v>1818</v>
      </c>
    </row>
    <row r="389" spans="1:4" ht="30" customHeight="1" x14ac:dyDescent="0.25">
      <c r="A389" s="100" t="s">
        <v>286</v>
      </c>
      <c r="B389" s="259" t="s">
        <v>287</v>
      </c>
      <c r="C389" s="259"/>
      <c r="D389" s="101" t="s">
        <v>19</v>
      </c>
    </row>
    <row r="390" spans="1:4" ht="36.75" customHeight="1" x14ac:dyDescent="0.25">
      <c r="A390" s="53" t="s">
        <v>288</v>
      </c>
      <c r="B390" s="259" t="s">
        <v>1895</v>
      </c>
      <c r="C390" s="259"/>
      <c r="D390" s="259"/>
    </row>
    <row r="391" spans="1:4" ht="31.5" x14ac:dyDescent="0.25">
      <c r="A391" s="53" t="s">
        <v>1896</v>
      </c>
      <c r="B391" s="319" t="s">
        <v>1897</v>
      </c>
      <c r="C391" s="321"/>
      <c r="D391" s="101" t="s">
        <v>1338</v>
      </c>
    </row>
    <row r="392" spans="1:4" ht="47.25" x14ac:dyDescent="0.25">
      <c r="A392" s="53" t="s">
        <v>1898</v>
      </c>
      <c r="B392" s="50" t="s">
        <v>1899</v>
      </c>
      <c r="C392" s="172">
        <v>45108</v>
      </c>
      <c r="D392" s="55" t="s">
        <v>1818</v>
      </c>
    </row>
    <row r="393" spans="1:4" ht="47.25" x14ac:dyDescent="0.25">
      <c r="A393" s="53" t="s">
        <v>1900</v>
      </c>
      <c r="B393" s="50" t="s">
        <v>1899</v>
      </c>
      <c r="C393" s="172">
        <v>45200</v>
      </c>
      <c r="D393" s="55" t="s">
        <v>1818</v>
      </c>
    </row>
    <row r="394" spans="1:4" ht="63" x14ac:dyDescent="0.25">
      <c r="A394" s="53" t="s">
        <v>1901</v>
      </c>
      <c r="B394" s="50" t="s">
        <v>1902</v>
      </c>
      <c r="C394" s="172">
        <v>45275</v>
      </c>
      <c r="D394" s="55" t="s">
        <v>1818</v>
      </c>
    </row>
    <row r="395" spans="1:4" ht="47.25" x14ac:dyDescent="0.25">
      <c r="A395" s="53" t="s">
        <v>1903</v>
      </c>
      <c r="B395" s="50" t="s">
        <v>1899</v>
      </c>
      <c r="C395" s="172">
        <v>45291</v>
      </c>
      <c r="D395" s="55" t="s">
        <v>1818</v>
      </c>
    </row>
    <row r="396" spans="1:4" x14ac:dyDescent="0.25">
      <c r="A396" s="53" t="s">
        <v>292</v>
      </c>
      <c r="B396" s="328" t="s">
        <v>1904</v>
      </c>
      <c r="C396" s="328"/>
      <c r="D396" s="328"/>
    </row>
    <row r="397" spans="1:4" ht="31.5" x14ac:dyDescent="0.25">
      <c r="A397" s="53" t="s">
        <v>1905</v>
      </c>
      <c r="B397" s="319" t="s">
        <v>536</v>
      </c>
      <c r="C397" s="321"/>
      <c r="D397" s="101" t="s">
        <v>1338</v>
      </c>
    </row>
    <row r="398" spans="1:4" ht="47.25" x14ac:dyDescent="0.25">
      <c r="A398" s="53" t="s">
        <v>1906</v>
      </c>
      <c r="B398" s="50" t="s">
        <v>1907</v>
      </c>
      <c r="C398" s="172">
        <v>45291</v>
      </c>
      <c r="D398" s="55" t="s">
        <v>1818</v>
      </c>
    </row>
    <row r="399" spans="1:4" x14ac:dyDescent="0.25">
      <c r="A399" s="53" t="s">
        <v>294</v>
      </c>
      <c r="B399" s="259" t="s">
        <v>295</v>
      </c>
      <c r="C399" s="259"/>
      <c r="D399" s="101" t="s">
        <v>19</v>
      </c>
    </row>
    <row r="400" spans="1:4" x14ac:dyDescent="0.25">
      <c r="A400" s="53" t="s">
        <v>296</v>
      </c>
      <c r="B400" s="259" t="s">
        <v>1908</v>
      </c>
      <c r="C400" s="259"/>
      <c r="D400" s="259"/>
    </row>
    <row r="401" spans="1:4" ht="31.5" x14ac:dyDescent="0.25">
      <c r="A401" s="53" t="s">
        <v>1909</v>
      </c>
      <c r="B401" s="319" t="s">
        <v>538</v>
      </c>
      <c r="C401" s="321"/>
      <c r="D401" s="101" t="s">
        <v>1338</v>
      </c>
    </row>
    <row r="402" spans="1:4" ht="47.25" x14ac:dyDescent="0.25">
      <c r="A402" s="53" t="s">
        <v>1910</v>
      </c>
      <c r="B402" s="100" t="s">
        <v>1911</v>
      </c>
      <c r="C402" s="172">
        <v>44958</v>
      </c>
      <c r="D402" s="55" t="s">
        <v>1818</v>
      </c>
    </row>
    <row r="403" spans="1:4" x14ac:dyDescent="0.25">
      <c r="A403" s="53" t="s">
        <v>2239</v>
      </c>
      <c r="B403" s="259" t="s">
        <v>2255</v>
      </c>
      <c r="C403" s="259"/>
      <c r="D403" s="259"/>
    </row>
    <row r="404" spans="1:4" ht="47.25" x14ac:dyDescent="0.25">
      <c r="A404" s="53" t="s">
        <v>2256</v>
      </c>
      <c r="B404" s="259" t="s">
        <v>2272</v>
      </c>
      <c r="C404" s="259"/>
      <c r="D404" s="55" t="s">
        <v>1818</v>
      </c>
    </row>
    <row r="405" spans="1:4" ht="47.25" x14ac:dyDescent="0.25">
      <c r="A405" s="53" t="s">
        <v>2257</v>
      </c>
      <c r="B405" s="100" t="s">
        <v>2275</v>
      </c>
      <c r="C405" s="172">
        <v>45291</v>
      </c>
      <c r="D405" s="55" t="s">
        <v>1818</v>
      </c>
    </row>
    <row r="406" spans="1:4" ht="47.25" x14ac:dyDescent="0.25">
      <c r="A406" s="53" t="s">
        <v>2258</v>
      </c>
      <c r="B406" s="259" t="s">
        <v>2273</v>
      </c>
      <c r="C406" s="259"/>
      <c r="D406" s="55" t="s">
        <v>1818</v>
      </c>
    </row>
    <row r="407" spans="1:4" ht="47.25" x14ac:dyDescent="0.25">
      <c r="A407" s="53" t="s">
        <v>2259</v>
      </c>
      <c r="B407" s="100" t="s">
        <v>2274</v>
      </c>
      <c r="C407" s="172">
        <v>45291</v>
      </c>
      <c r="D407" s="55" t="s">
        <v>1818</v>
      </c>
    </row>
    <row r="408" spans="1:4" ht="30" customHeight="1" x14ac:dyDescent="0.25">
      <c r="A408" s="101" t="s">
        <v>299</v>
      </c>
      <c r="B408" s="259" t="s">
        <v>300</v>
      </c>
      <c r="C408" s="259"/>
      <c r="D408" s="101" t="s">
        <v>19</v>
      </c>
    </row>
    <row r="409" spans="1:4" x14ac:dyDescent="0.25">
      <c r="A409" s="85" t="s">
        <v>301</v>
      </c>
      <c r="B409" s="259" t="s">
        <v>1912</v>
      </c>
      <c r="C409" s="259"/>
      <c r="D409" s="259"/>
    </row>
    <row r="410" spans="1:4" ht="31.5" x14ac:dyDescent="0.25">
      <c r="A410" s="85" t="s">
        <v>1913</v>
      </c>
      <c r="B410" s="319" t="s">
        <v>1914</v>
      </c>
      <c r="C410" s="321"/>
      <c r="D410" s="101" t="s">
        <v>1338</v>
      </c>
    </row>
    <row r="411" spans="1:4" ht="47.25" x14ac:dyDescent="0.25">
      <c r="A411" s="85" t="s">
        <v>1915</v>
      </c>
      <c r="B411" s="100" t="s">
        <v>1916</v>
      </c>
      <c r="C411" s="172">
        <v>45092</v>
      </c>
      <c r="D411" s="55" t="s">
        <v>1818</v>
      </c>
    </row>
    <row r="412" spans="1:4" ht="47.25" x14ac:dyDescent="0.25">
      <c r="A412" s="85" t="s">
        <v>1917</v>
      </c>
      <c r="B412" s="100" t="s">
        <v>1916</v>
      </c>
      <c r="C412" s="172">
        <v>45249</v>
      </c>
      <c r="D412" s="55" t="s">
        <v>1818</v>
      </c>
    </row>
    <row r="413" spans="1:4" x14ac:dyDescent="0.25">
      <c r="A413" s="53" t="s">
        <v>305</v>
      </c>
      <c r="B413" s="259" t="s">
        <v>306</v>
      </c>
      <c r="C413" s="259"/>
      <c r="D413" s="101" t="s">
        <v>19</v>
      </c>
    </row>
    <row r="414" spans="1:4" x14ac:dyDescent="0.25">
      <c r="A414" s="53" t="s">
        <v>307</v>
      </c>
      <c r="B414" s="259" t="s">
        <v>1918</v>
      </c>
      <c r="C414" s="259"/>
      <c r="D414" s="259"/>
    </row>
    <row r="415" spans="1:4" ht="31.5" x14ac:dyDescent="0.25">
      <c r="A415" s="85" t="s">
        <v>1919</v>
      </c>
      <c r="B415" s="319" t="s">
        <v>1920</v>
      </c>
      <c r="C415" s="321"/>
      <c r="D415" s="101" t="s">
        <v>1338</v>
      </c>
    </row>
    <row r="416" spans="1:4" ht="47.25" x14ac:dyDescent="0.25">
      <c r="A416" s="85" t="s">
        <v>1921</v>
      </c>
      <c r="B416" s="100" t="s">
        <v>1922</v>
      </c>
      <c r="C416" s="172">
        <v>45047</v>
      </c>
      <c r="D416" s="55" t="s">
        <v>1923</v>
      </c>
    </row>
    <row r="417" spans="1:4" ht="31.5" x14ac:dyDescent="0.25">
      <c r="A417" s="85" t="s">
        <v>1924</v>
      </c>
      <c r="B417" s="100" t="s">
        <v>1790</v>
      </c>
      <c r="C417" s="172">
        <v>45285</v>
      </c>
      <c r="D417" s="101" t="s">
        <v>1338</v>
      </c>
    </row>
    <row r="418" spans="1:4" ht="31.5" x14ac:dyDescent="0.25">
      <c r="A418" s="85" t="s">
        <v>1925</v>
      </c>
      <c r="B418" s="50" t="s">
        <v>1926</v>
      </c>
      <c r="C418" s="172">
        <v>45285</v>
      </c>
      <c r="D418" s="101" t="s">
        <v>1338</v>
      </c>
    </row>
    <row r="419" spans="1:4" x14ac:dyDescent="0.25">
      <c r="A419" s="53" t="s">
        <v>310</v>
      </c>
      <c r="B419" s="259" t="s">
        <v>311</v>
      </c>
      <c r="C419" s="259"/>
      <c r="D419" s="101" t="s">
        <v>19</v>
      </c>
    </row>
    <row r="420" spans="1:4" x14ac:dyDescent="0.25">
      <c r="A420" s="53" t="s">
        <v>312</v>
      </c>
      <c r="B420" s="259" t="s">
        <v>1927</v>
      </c>
      <c r="C420" s="259"/>
      <c r="D420" s="259"/>
    </row>
    <row r="421" spans="1:4" ht="31.5" x14ac:dyDescent="0.25">
      <c r="A421" s="85" t="s">
        <v>1928</v>
      </c>
      <c r="B421" s="100" t="s">
        <v>548</v>
      </c>
      <c r="C421" s="99"/>
      <c r="D421" s="101" t="s">
        <v>1338</v>
      </c>
    </row>
    <row r="422" spans="1:4" ht="47.25" x14ac:dyDescent="0.25">
      <c r="A422" s="85" t="s">
        <v>1929</v>
      </c>
      <c r="B422" s="50" t="s">
        <v>2218</v>
      </c>
      <c r="C422" s="172">
        <v>45285</v>
      </c>
      <c r="D422" s="55" t="s">
        <v>1818</v>
      </c>
    </row>
    <row r="423" spans="1:4" ht="27" customHeight="1" x14ac:dyDescent="0.25">
      <c r="A423" s="100" t="s">
        <v>316</v>
      </c>
      <c r="B423" s="259" t="s">
        <v>317</v>
      </c>
      <c r="C423" s="259"/>
      <c r="D423" s="101" t="s">
        <v>19</v>
      </c>
    </row>
    <row r="424" spans="1:4" x14ac:dyDescent="0.25">
      <c r="A424" s="53" t="s">
        <v>1930</v>
      </c>
      <c r="B424" s="259" t="s">
        <v>1931</v>
      </c>
      <c r="C424" s="259"/>
      <c r="D424" s="259"/>
    </row>
    <row r="425" spans="1:4" ht="48" customHeight="1" x14ac:dyDescent="0.25">
      <c r="A425" s="53" t="s">
        <v>1932</v>
      </c>
      <c r="B425" s="259" t="s">
        <v>1933</v>
      </c>
      <c r="C425" s="259"/>
      <c r="D425" s="101" t="s">
        <v>1338</v>
      </c>
    </row>
    <row r="426" spans="1:4" ht="31.5" x14ac:dyDescent="0.25">
      <c r="A426" s="53" t="s">
        <v>1934</v>
      </c>
      <c r="B426" s="98" t="s">
        <v>1935</v>
      </c>
      <c r="C426" s="168">
        <v>45026</v>
      </c>
      <c r="D426" s="55" t="s">
        <v>1936</v>
      </c>
    </row>
    <row r="427" spans="1:4" ht="31.5" x14ac:dyDescent="0.25">
      <c r="A427" s="53" t="s">
        <v>1937</v>
      </c>
      <c r="B427" s="98" t="s">
        <v>1938</v>
      </c>
      <c r="C427" s="168">
        <v>45117</v>
      </c>
      <c r="D427" s="55" t="s">
        <v>1936</v>
      </c>
    </row>
    <row r="428" spans="1:4" ht="31.5" x14ac:dyDescent="0.25">
      <c r="A428" s="53" t="s">
        <v>1939</v>
      </c>
      <c r="B428" s="98" t="s">
        <v>1940</v>
      </c>
      <c r="C428" s="168">
        <v>45197</v>
      </c>
      <c r="D428" s="55" t="s">
        <v>1936</v>
      </c>
    </row>
    <row r="429" spans="1:4" ht="31.5" x14ac:dyDescent="0.25">
      <c r="A429" s="53" t="s">
        <v>1941</v>
      </c>
      <c r="B429" s="98" t="s">
        <v>1942</v>
      </c>
      <c r="C429" s="168">
        <v>45209</v>
      </c>
      <c r="D429" s="55" t="s">
        <v>1936</v>
      </c>
    </row>
    <row r="430" spans="1:4" ht="31.5" x14ac:dyDescent="0.25">
      <c r="A430" s="53" t="s">
        <v>1943</v>
      </c>
      <c r="B430" s="98" t="s">
        <v>1370</v>
      </c>
      <c r="C430" s="168">
        <v>45282</v>
      </c>
      <c r="D430" s="55" t="s">
        <v>1936</v>
      </c>
    </row>
    <row r="431" spans="1:4" x14ac:dyDescent="0.25">
      <c r="A431" s="53" t="s">
        <v>1944</v>
      </c>
      <c r="B431" s="52" t="s">
        <v>1351</v>
      </c>
      <c r="C431" s="168">
        <v>45285</v>
      </c>
      <c r="D431" s="55" t="s">
        <v>1936</v>
      </c>
    </row>
    <row r="432" spans="1:4" x14ac:dyDescent="0.25">
      <c r="A432" s="53" t="s">
        <v>324</v>
      </c>
      <c r="B432" s="259" t="s">
        <v>2128</v>
      </c>
      <c r="C432" s="259"/>
      <c r="D432" s="259"/>
    </row>
    <row r="433" spans="1:4" ht="31.5" x14ac:dyDescent="0.25">
      <c r="A433" s="53" t="s">
        <v>1945</v>
      </c>
      <c r="B433" s="259" t="s">
        <v>1946</v>
      </c>
      <c r="C433" s="259"/>
      <c r="D433" s="101" t="s">
        <v>1338</v>
      </c>
    </row>
    <row r="434" spans="1:4" ht="31.5" x14ac:dyDescent="0.25">
      <c r="A434" s="53" t="s">
        <v>1947</v>
      </c>
      <c r="B434" s="98" t="s">
        <v>1948</v>
      </c>
      <c r="C434" s="168">
        <v>45016</v>
      </c>
      <c r="D434" s="55" t="s">
        <v>1936</v>
      </c>
    </row>
    <row r="435" spans="1:4" ht="47.25" x14ac:dyDescent="0.25">
      <c r="A435" s="53" t="s">
        <v>1949</v>
      </c>
      <c r="B435" s="98" t="s">
        <v>1950</v>
      </c>
      <c r="C435" s="168">
        <v>45031</v>
      </c>
      <c r="D435" s="55" t="s">
        <v>1936</v>
      </c>
    </row>
    <row r="436" spans="1:4" x14ac:dyDescent="0.25">
      <c r="A436" s="53" t="s">
        <v>1951</v>
      </c>
      <c r="B436" s="52" t="s">
        <v>1952</v>
      </c>
      <c r="C436" s="168">
        <v>45261</v>
      </c>
      <c r="D436" s="55" t="s">
        <v>1936</v>
      </c>
    </row>
    <row r="437" spans="1:4" ht="31.5" x14ac:dyDescent="0.25">
      <c r="A437" s="53" t="s">
        <v>1953</v>
      </c>
      <c r="B437" s="98" t="s">
        <v>1954</v>
      </c>
      <c r="C437" s="168">
        <v>45280</v>
      </c>
      <c r="D437" s="55" t="s">
        <v>1936</v>
      </c>
    </row>
    <row r="438" spans="1:4" ht="78.75" x14ac:dyDescent="0.25">
      <c r="A438" s="53" t="s">
        <v>1955</v>
      </c>
      <c r="B438" s="98" t="s">
        <v>1956</v>
      </c>
      <c r="C438" s="168">
        <v>45275</v>
      </c>
      <c r="D438" s="55" t="s">
        <v>1936</v>
      </c>
    </row>
    <row r="439" spans="1:4" ht="31.5" x14ac:dyDescent="0.25">
      <c r="A439" s="53" t="s">
        <v>1957</v>
      </c>
      <c r="B439" s="98" t="s">
        <v>1958</v>
      </c>
      <c r="C439" s="168">
        <v>45275</v>
      </c>
      <c r="D439" s="55" t="s">
        <v>1936</v>
      </c>
    </row>
    <row r="440" spans="1:4" x14ac:dyDescent="0.25">
      <c r="A440" s="53" t="s">
        <v>1959</v>
      </c>
      <c r="B440" s="98" t="s">
        <v>1351</v>
      </c>
      <c r="C440" s="168">
        <v>45289</v>
      </c>
      <c r="D440" s="55" t="s">
        <v>1936</v>
      </c>
    </row>
    <row r="441" spans="1:4" ht="31.5" x14ac:dyDescent="0.25">
      <c r="A441" s="53" t="s">
        <v>1960</v>
      </c>
      <c r="B441" s="259" t="s">
        <v>1961</v>
      </c>
      <c r="C441" s="259"/>
      <c r="D441" s="101" t="s">
        <v>1338</v>
      </c>
    </row>
    <row r="442" spans="1:4" ht="31.5" x14ac:dyDescent="0.25">
      <c r="A442" s="53" t="s">
        <v>1962</v>
      </c>
      <c r="B442" s="98" t="s">
        <v>1948</v>
      </c>
      <c r="C442" s="168">
        <v>45016</v>
      </c>
      <c r="D442" s="55" t="s">
        <v>1936</v>
      </c>
    </row>
    <row r="443" spans="1:4" x14ac:dyDescent="0.25">
      <c r="A443" s="53" t="s">
        <v>1963</v>
      </c>
      <c r="B443" s="52" t="s">
        <v>1964</v>
      </c>
      <c r="C443" s="168">
        <v>45044</v>
      </c>
      <c r="D443" s="55" t="s">
        <v>1936</v>
      </c>
    </row>
    <row r="444" spans="1:4" x14ac:dyDescent="0.25">
      <c r="A444" s="53" t="s">
        <v>1965</v>
      </c>
      <c r="B444" s="52" t="s">
        <v>1966</v>
      </c>
      <c r="C444" s="168">
        <v>45105</v>
      </c>
      <c r="D444" s="55" t="s">
        <v>1936</v>
      </c>
    </row>
    <row r="445" spans="1:4" ht="78.75" x14ac:dyDescent="0.25">
      <c r="A445" s="53" t="s">
        <v>1967</v>
      </c>
      <c r="B445" s="98" t="s">
        <v>1968</v>
      </c>
      <c r="C445" s="168">
        <v>45200</v>
      </c>
      <c r="D445" s="55" t="s">
        <v>1936</v>
      </c>
    </row>
    <row r="446" spans="1:4" ht="78.75" x14ac:dyDescent="0.25">
      <c r="A446" s="53" t="s">
        <v>1969</v>
      </c>
      <c r="B446" s="98" t="s">
        <v>1968</v>
      </c>
      <c r="C446" s="168">
        <v>45275</v>
      </c>
      <c r="D446" s="55" t="s">
        <v>1936</v>
      </c>
    </row>
    <row r="447" spans="1:4" ht="31.5" x14ac:dyDescent="0.25">
      <c r="A447" s="53" t="s">
        <v>1970</v>
      </c>
      <c r="B447" s="98" t="s">
        <v>1958</v>
      </c>
      <c r="C447" s="168">
        <v>45275</v>
      </c>
      <c r="D447" s="55" t="s">
        <v>1936</v>
      </c>
    </row>
    <row r="448" spans="1:4" x14ac:dyDescent="0.25">
      <c r="A448" s="53" t="s">
        <v>1971</v>
      </c>
      <c r="B448" s="98" t="s">
        <v>1351</v>
      </c>
      <c r="C448" s="168">
        <v>45289</v>
      </c>
      <c r="D448" s="55" t="s">
        <v>1936</v>
      </c>
    </row>
    <row r="449" spans="1:4" x14ac:dyDescent="0.25">
      <c r="A449" s="100" t="s">
        <v>333</v>
      </c>
      <c r="B449" s="259" t="s">
        <v>334</v>
      </c>
      <c r="C449" s="259"/>
      <c r="D449" s="101" t="s">
        <v>19</v>
      </c>
    </row>
    <row r="450" spans="1:4" x14ac:dyDescent="0.25">
      <c r="A450" s="53" t="s">
        <v>1972</v>
      </c>
      <c r="B450" s="259" t="s">
        <v>1973</v>
      </c>
      <c r="C450" s="259"/>
      <c r="D450" s="259"/>
    </row>
    <row r="451" spans="1:4" ht="45" customHeight="1" x14ac:dyDescent="0.25">
      <c r="A451" s="53" t="s">
        <v>1974</v>
      </c>
      <c r="B451" s="319" t="s">
        <v>1975</v>
      </c>
      <c r="C451" s="321"/>
      <c r="D451" s="101" t="s">
        <v>1338</v>
      </c>
    </row>
    <row r="452" spans="1:4" ht="47.25" x14ac:dyDescent="0.25">
      <c r="A452" s="53" t="s">
        <v>1976</v>
      </c>
      <c r="B452" s="50" t="s">
        <v>1977</v>
      </c>
      <c r="C452" s="172">
        <v>45078</v>
      </c>
      <c r="D452" s="55" t="s">
        <v>1936</v>
      </c>
    </row>
    <row r="453" spans="1:4" x14ac:dyDescent="0.25">
      <c r="A453" s="100" t="s">
        <v>339</v>
      </c>
      <c r="B453" s="259" t="s">
        <v>340</v>
      </c>
      <c r="C453" s="259"/>
      <c r="D453" s="101" t="s">
        <v>19</v>
      </c>
    </row>
    <row r="454" spans="1:4" ht="42" customHeight="1" x14ac:dyDescent="0.25">
      <c r="A454" s="53" t="s">
        <v>341</v>
      </c>
      <c r="B454" s="259" t="s">
        <v>2132</v>
      </c>
      <c r="C454" s="259"/>
      <c r="D454" s="259"/>
    </row>
    <row r="455" spans="1:4" ht="55.5" customHeight="1" x14ac:dyDescent="0.25">
      <c r="A455" s="53" t="s">
        <v>1978</v>
      </c>
      <c r="B455" s="259" t="s">
        <v>1979</v>
      </c>
      <c r="C455" s="259"/>
      <c r="D455" s="101" t="s">
        <v>1338</v>
      </c>
    </row>
    <row r="456" spans="1:4" ht="126" x14ac:dyDescent="0.25">
      <c r="A456" s="53" t="s">
        <v>1980</v>
      </c>
      <c r="B456" s="98" t="s">
        <v>1981</v>
      </c>
      <c r="C456" s="168">
        <v>45017</v>
      </c>
      <c r="D456" s="55" t="s">
        <v>1982</v>
      </c>
    </row>
    <row r="457" spans="1:4" ht="126" x14ac:dyDescent="0.25">
      <c r="A457" s="53" t="s">
        <v>1983</v>
      </c>
      <c r="B457" s="98" t="s">
        <v>1981</v>
      </c>
      <c r="C457" s="168">
        <v>45108</v>
      </c>
      <c r="D457" s="55" t="s">
        <v>1982</v>
      </c>
    </row>
    <row r="458" spans="1:4" ht="126" x14ac:dyDescent="0.25">
      <c r="A458" s="53" t="s">
        <v>1984</v>
      </c>
      <c r="B458" s="98" t="s">
        <v>1981</v>
      </c>
      <c r="C458" s="168">
        <v>45200</v>
      </c>
      <c r="D458" s="55" t="s">
        <v>1982</v>
      </c>
    </row>
    <row r="459" spans="1:4" ht="63" x14ac:dyDescent="0.25">
      <c r="A459" s="53" t="s">
        <v>1985</v>
      </c>
      <c r="B459" s="98" t="s">
        <v>2140</v>
      </c>
      <c r="C459" s="168">
        <v>45285</v>
      </c>
      <c r="D459" s="55" t="s">
        <v>1982</v>
      </c>
    </row>
    <row r="460" spans="1:4" ht="126" x14ac:dyDescent="0.25">
      <c r="A460" s="53" t="s">
        <v>1986</v>
      </c>
      <c r="B460" s="98" t="s">
        <v>1988</v>
      </c>
      <c r="C460" s="168">
        <v>45280</v>
      </c>
      <c r="D460" s="55" t="s">
        <v>1982</v>
      </c>
    </row>
    <row r="461" spans="1:4" ht="63" x14ac:dyDescent="0.25">
      <c r="A461" s="53" t="s">
        <v>1987</v>
      </c>
      <c r="B461" s="98" t="s">
        <v>2141</v>
      </c>
      <c r="C461" s="168">
        <v>45285</v>
      </c>
      <c r="D461" s="55" t="s">
        <v>1982</v>
      </c>
    </row>
    <row r="462" spans="1:4" ht="72" customHeight="1" x14ac:dyDescent="0.25">
      <c r="A462" s="53" t="s">
        <v>1989</v>
      </c>
      <c r="B462" s="259" t="s">
        <v>1990</v>
      </c>
      <c r="C462" s="259"/>
      <c r="D462" s="101" t="s">
        <v>1338</v>
      </c>
    </row>
    <row r="463" spans="1:4" ht="78.75" x14ac:dyDescent="0.25">
      <c r="A463" s="53" t="s">
        <v>1991</v>
      </c>
      <c r="B463" s="98" t="s">
        <v>1992</v>
      </c>
      <c r="C463" s="168">
        <v>44957</v>
      </c>
      <c r="D463" s="55" t="s">
        <v>1982</v>
      </c>
    </row>
    <row r="464" spans="1:4" ht="94.5" x14ac:dyDescent="0.25">
      <c r="A464" s="53" t="s">
        <v>1993</v>
      </c>
      <c r="B464" s="98" t="s">
        <v>1994</v>
      </c>
      <c r="C464" s="168">
        <v>44957</v>
      </c>
      <c r="D464" s="55" t="s">
        <v>1982</v>
      </c>
    </row>
    <row r="465" spans="1:4" ht="78.75" x14ac:dyDescent="0.25">
      <c r="A465" s="53" t="s">
        <v>1995</v>
      </c>
      <c r="B465" s="98" t="s">
        <v>1996</v>
      </c>
      <c r="C465" s="168">
        <v>45046</v>
      </c>
      <c r="D465" s="55" t="s">
        <v>1982</v>
      </c>
    </row>
    <row r="466" spans="1:4" ht="78.75" x14ac:dyDescent="0.25">
      <c r="A466" s="53" t="s">
        <v>1997</v>
      </c>
      <c r="B466" s="98" t="s">
        <v>1996</v>
      </c>
      <c r="C466" s="168">
        <v>45138</v>
      </c>
      <c r="D466" s="55" t="s">
        <v>1982</v>
      </c>
    </row>
    <row r="467" spans="1:4" ht="78.75" x14ac:dyDescent="0.25">
      <c r="A467" s="53" t="s">
        <v>1998</v>
      </c>
      <c r="B467" s="98" t="s">
        <v>1996</v>
      </c>
      <c r="C467" s="168">
        <v>45229</v>
      </c>
      <c r="D467" s="55" t="s">
        <v>1982</v>
      </c>
    </row>
    <row r="468" spans="1:4" ht="78.75" x14ac:dyDescent="0.25">
      <c r="A468" s="53" t="s">
        <v>1999</v>
      </c>
      <c r="B468" s="98" t="s">
        <v>1996</v>
      </c>
      <c r="C468" s="168">
        <v>45289</v>
      </c>
      <c r="D468" s="55" t="s">
        <v>1982</v>
      </c>
    </row>
    <row r="469" spans="1:4" ht="31.5" x14ac:dyDescent="0.25">
      <c r="A469" s="53" t="s">
        <v>2000</v>
      </c>
      <c r="B469" s="259" t="s">
        <v>565</v>
      </c>
      <c r="C469" s="259"/>
      <c r="D469" s="101" t="s">
        <v>1338</v>
      </c>
    </row>
    <row r="470" spans="1:4" ht="141.75" x14ac:dyDescent="0.25">
      <c r="A470" s="53" t="s">
        <v>2001</v>
      </c>
      <c r="B470" s="98" t="s">
        <v>2002</v>
      </c>
      <c r="C470" s="168">
        <v>45017</v>
      </c>
      <c r="D470" s="55" t="s">
        <v>1982</v>
      </c>
    </row>
    <row r="471" spans="1:4" ht="141.75" x14ac:dyDescent="0.25">
      <c r="A471" s="53" t="s">
        <v>2003</v>
      </c>
      <c r="B471" s="98" t="s">
        <v>2004</v>
      </c>
      <c r="C471" s="168">
        <v>45017</v>
      </c>
      <c r="D471" s="55" t="s">
        <v>1982</v>
      </c>
    </row>
    <row r="472" spans="1:4" ht="141.75" x14ac:dyDescent="0.25">
      <c r="A472" s="53" t="s">
        <v>2005</v>
      </c>
      <c r="B472" s="98" t="s">
        <v>2002</v>
      </c>
      <c r="C472" s="168">
        <v>45108</v>
      </c>
      <c r="D472" s="55" t="s">
        <v>1982</v>
      </c>
    </row>
    <row r="473" spans="1:4" ht="141.75" x14ac:dyDescent="0.25">
      <c r="A473" s="53" t="s">
        <v>2006</v>
      </c>
      <c r="B473" s="98" t="s">
        <v>2004</v>
      </c>
      <c r="C473" s="168">
        <v>45108</v>
      </c>
      <c r="D473" s="55" t="s">
        <v>1982</v>
      </c>
    </row>
    <row r="474" spans="1:4" ht="141.75" x14ac:dyDescent="0.25">
      <c r="A474" s="53" t="s">
        <v>2007</v>
      </c>
      <c r="B474" s="98" t="s">
        <v>2002</v>
      </c>
      <c r="C474" s="168">
        <v>45200</v>
      </c>
      <c r="D474" s="55" t="s">
        <v>1982</v>
      </c>
    </row>
    <row r="475" spans="1:4" ht="141.75" x14ac:dyDescent="0.25">
      <c r="A475" s="53" t="s">
        <v>2008</v>
      </c>
      <c r="B475" s="98" t="s">
        <v>2004</v>
      </c>
      <c r="C475" s="168">
        <v>45200</v>
      </c>
      <c r="D475" s="55" t="s">
        <v>1982</v>
      </c>
    </row>
    <row r="476" spans="1:4" ht="94.5" x14ac:dyDescent="0.25">
      <c r="A476" s="53" t="s">
        <v>2009</v>
      </c>
      <c r="B476" s="98" t="s">
        <v>2010</v>
      </c>
      <c r="C476" s="168">
        <v>45280</v>
      </c>
      <c r="D476" s="55" t="s">
        <v>1982</v>
      </c>
    </row>
    <row r="477" spans="1:4" ht="63" x14ac:dyDescent="0.25">
      <c r="A477" s="53" t="s">
        <v>2011</v>
      </c>
      <c r="B477" s="98" t="s">
        <v>2012</v>
      </c>
      <c r="C477" s="168">
        <v>45280</v>
      </c>
      <c r="D477" s="55" t="s">
        <v>1982</v>
      </c>
    </row>
    <row r="478" spans="1:4" ht="141.75" x14ac:dyDescent="0.25">
      <c r="A478" s="53" t="s">
        <v>2013</v>
      </c>
      <c r="B478" s="98" t="s">
        <v>2014</v>
      </c>
      <c r="C478" s="168">
        <v>45280</v>
      </c>
      <c r="D478" s="55" t="s">
        <v>1982</v>
      </c>
    </row>
    <row r="479" spans="1:4" ht="110.25" x14ac:dyDescent="0.25">
      <c r="A479" s="53" t="s">
        <v>2015</v>
      </c>
      <c r="B479" s="98" t="s">
        <v>2016</v>
      </c>
      <c r="C479" s="168">
        <v>45280</v>
      </c>
      <c r="D479" s="55" t="s">
        <v>1982</v>
      </c>
    </row>
    <row r="480" spans="1:4" ht="111.75" customHeight="1" x14ac:dyDescent="0.25">
      <c r="A480" s="53" t="s">
        <v>2017</v>
      </c>
      <c r="B480" s="259" t="s">
        <v>2018</v>
      </c>
      <c r="C480" s="259"/>
      <c r="D480" s="101" t="s">
        <v>1338</v>
      </c>
    </row>
    <row r="481" spans="1:4" ht="47.25" x14ac:dyDescent="0.25">
      <c r="A481" s="53" t="s">
        <v>2019</v>
      </c>
      <c r="B481" s="98" t="s">
        <v>2020</v>
      </c>
      <c r="C481" s="168">
        <v>45017</v>
      </c>
      <c r="D481" s="55" t="s">
        <v>1982</v>
      </c>
    </row>
    <row r="482" spans="1:4" x14ac:dyDescent="0.25">
      <c r="A482" s="53" t="s">
        <v>2021</v>
      </c>
      <c r="B482" s="52" t="s">
        <v>1448</v>
      </c>
      <c r="C482" s="168">
        <v>45092</v>
      </c>
      <c r="D482" s="55" t="s">
        <v>1982</v>
      </c>
    </row>
    <row r="483" spans="1:4" ht="31.5" x14ac:dyDescent="0.25">
      <c r="A483" s="53" t="s">
        <v>2022</v>
      </c>
      <c r="B483" s="98" t="s">
        <v>1450</v>
      </c>
      <c r="C483" s="168">
        <v>45189</v>
      </c>
      <c r="D483" s="55" t="s">
        <v>1982</v>
      </c>
    </row>
    <row r="484" spans="1:4" ht="78.75" x14ac:dyDescent="0.25">
      <c r="A484" s="53" t="s">
        <v>2023</v>
      </c>
      <c r="B484" s="98" t="s">
        <v>2024</v>
      </c>
      <c r="C484" s="168">
        <v>45108</v>
      </c>
      <c r="D484" s="55" t="s">
        <v>1982</v>
      </c>
    </row>
    <row r="485" spans="1:4" ht="94.5" x14ac:dyDescent="0.25">
      <c r="A485" s="53" t="s">
        <v>2025</v>
      </c>
      <c r="B485" s="98" t="s">
        <v>2026</v>
      </c>
      <c r="C485" s="168">
        <v>45108</v>
      </c>
      <c r="D485" s="55" t="s">
        <v>1982</v>
      </c>
    </row>
    <row r="486" spans="1:4" ht="78.75" x14ac:dyDescent="0.25">
      <c r="A486" s="53" t="s">
        <v>2027</v>
      </c>
      <c r="B486" s="98" t="s">
        <v>2028</v>
      </c>
      <c r="C486" s="168">
        <v>45108</v>
      </c>
      <c r="D486" s="55" t="s">
        <v>1982</v>
      </c>
    </row>
    <row r="487" spans="1:4" ht="47.25" x14ac:dyDescent="0.25">
      <c r="A487" s="53" t="s">
        <v>2029</v>
      </c>
      <c r="B487" s="98" t="s">
        <v>2030</v>
      </c>
      <c r="C487" s="168">
        <v>45108</v>
      </c>
      <c r="D487" s="55" t="s">
        <v>1982</v>
      </c>
    </row>
    <row r="488" spans="1:4" ht="63" x14ac:dyDescent="0.25">
      <c r="A488" s="53" t="s">
        <v>2031</v>
      </c>
      <c r="B488" s="98" t="s">
        <v>2032</v>
      </c>
      <c r="C488" s="168">
        <v>45280</v>
      </c>
      <c r="D488" s="55" t="s">
        <v>1982</v>
      </c>
    </row>
    <row r="489" spans="1:4" ht="78.75" x14ac:dyDescent="0.25">
      <c r="A489" s="53" t="s">
        <v>2033</v>
      </c>
      <c r="B489" s="98" t="s">
        <v>2034</v>
      </c>
      <c r="C489" s="168">
        <v>45280</v>
      </c>
      <c r="D489" s="55" t="s">
        <v>1982</v>
      </c>
    </row>
    <row r="490" spans="1:4" ht="94.5" x14ac:dyDescent="0.25">
      <c r="A490" s="53" t="s">
        <v>2035</v>
      </c>
      <c r="B490" s="98" t="s">
        <v>2036</v>
      </c>
      <c r="C490" s="168">
        <v>45280</v>
      </c>
      <c r="D490" s="55" t="s">
        <v>1982</v>
      </c>
    </row>
    <row r="491" spans="1:4" ht="78.75" x14ac:dyDescent="0.25">
      <c r="A491" s="53" t="s">
        <v>2037</v>
      </c>
      <c r="B491" s="98" t="s">
        <v>2038</v>
      </c>
      <c r="C491" s="168">
        <v>45280</v>
      </c>
      <c r="D491" s="55" t="s">
        <v>1982</v>
      </c>
    </row>
    <row r="492" spans="1:4" ht="78.75" x14ac:dyDescent="0.25">
      <c r="A492" s="53" t="s">
        <v>2039</v>
      </c>
      <c r="B492" s="98" t="s">
        <v>2041</v>
      </c>
      <c r="C492" s="168">
        <v>45280</v>
      </c>
      <c r="D492" s="55" t="s">
        <v>1982</v>
      </c>
    </row>
    <row r="493" spans="1:4" ht="94.5" x14ac:dyDescent="0.25">
      <c r="A493" s="53" t="s">
        <v>2040</v>
      </c>
      <c r="B493" s="98" t="s">
        <v>2043</v>
      </c>
      <c r="C493" s="168">
        <v>45280</v>
      </c>
      <c r="D493" s="55" t="s">
        <v>1982</v>
      </c>
    </row>
    <row r="494" spans="1:4" ht="78.75" x14ac:dyDescent="0.25">
      <c r="A494" s="53" t="s">
        <v>2042</v>
      </c>
      <c r="B494" s="98" t="s">
        <v>2045</v>
      </c>
      <c r="C494" s="168">
        <v>45280</v>
      </c>
      <c r="D494" s="55" t="s">
        <v>1982</v>
      </c>
    </row>
    <row r="495" spans="1:4" ht="47.25" x14ac:dyDescent="0.25">
      <c r="A495" s="53" t="s">
        <v>2044</v>
      </c>
      <c r="B495" s="98" t="s">
        <v>2046</v>
      </c>
      <c r="C495" s="168">
        <v>45280</v>
      </c>
      <c r="D495" s="55" t="s">
        <v>1982</v>
      </c>
    </row>
    <row r="496" spans="1:4" ht="31.5" x14ac:dyDescent="0.25">
      <c r="A496" s="53" t="s">
        <v>2047</v>
      </c>
      <c r="B496" s="259" t="s">
        <v>2048</v>
      </c>
      <c r="C496" s="259"/>
      <c r="D496" s="101" t="s">
        <v>1338</v>
      </c>
    </row>
    <row r="497" spans="1:4" x14ac:dyDescent="0.25">
      <c r="A497" s="53" t="s">
        <v>2049</v>
      </c>
      <c r="B497" s="52" t="s">
        <v>1448</v>
      </c>
      <c r="C497" s="168">
        <v>45092</v>
      </c>
      <c r="D497" s="55" t="s">
        <v>1982</v>
      </c>
    </row>
    <row r="498" spans="1:4" x14ac:dyDescent="0.25">
      <c r="A498" s="53" t="s">
        <v>2050</v>
      </c>
      <c r="B498" s="52" t="s">
        <v>2051</v>
      </c>
      <c r="C498" s="168">
        <v>45078</v>
      </c>
      <c r="D498" s="55" t="s">
        <v>1982</v>
      </c>
    </row>
    <row r="499" spans="1:4" ht="31.5" x14ac:dyDescent="0.25">
      <c r="A499" s="53" t="s">
        <v>2052</v>
      </c>
      <c r="B499" s="98" t="s">
        <v>1450</v>
      </c>
      <c r="C499" s="168">
        <v>45275</v>
      </c>
      <c r="D499" s="55" t="s">
        <v>1982</v>
      </c>
    </row>
    <row r="500" spans="1:4" x14ac:dyDescent="0.25">
      <c r="A500" s="53" t="s">
        <v>2053</v>
      </c>
      <c r="B500" s="52" t="s">
        <v>1351</v>
      </c>
      <c r="C500" s="168">
        <v>45289</v>
      </c>
      <c r="D500" s="55" t="s">
        <v>1982</v>
      </c>
    </row>
    <row r="501" spans="1:4" ht="81" customHeight="1" x14ac:dyDescent="0.25">
      <c r="A501" s="53" t="s">
        <v>348</v>
      </c>
      <c r="B501" s="328" t="s">
        <v>2054</v>
      </c>
      <c r="C501" s="328"/>
      <c r="D501" s="328"/>
    </row>
    <row r="502" spans="1:4" ht="54.75" customHeight="1" x14ac:dyDescent="0.25">
      <c r="A502" s="53" t="s">
        <v>2055</v>
      </c>
      <c r="B502" s="259" t="s">
        <v>2056</v>
      </c>
      <c r="C502" s="259"/>
      <c r="D502" s="101" t="s">
        <v>1338</v>
      </c>
    </row>
    <row r="503" spans="1:4" ht="78.75" x14ac:dyDescent="0.25">
      <c r="A503" s="85" t="s">
        <v>2057</v>
      </c>
      <c r="B503" s="98" t="s">
        <v>2058</v>
      </c>
      <c r="C503" s="168">
        <v>45017</v>
      </c>
      <c r="D503" s="55" t="s">
        <v>1982</v>
      </c>
    </row>
    <row r="504" spans="1:4" ht="78.75" x14ac:dyDescent="0.25">
      <c r="A504" s="85" t="s">
        <v>2059</v>
      </c>
      <c r="B504" s="98" t="s">
        <v>2060</v>
      </c>
      <c r="C504" s="168">
        <v>45092</v>
      </c>
      <c r="D504" s="55" t="s">
        <v>1982</v>
      </c>
    </row>
    <row r="505" spans="1:4" ht="78.75" x14ac:dyDescent="0.25">
      <c r="A505" s="85" t="s">
        <v>2061</v>
      </c>
      <c r="B505" s="98" t="s">
        <v>2058</v>
      </c>
      <c r="C505" s="168">
        <v>45108</v>
      </c>
      <c r="D505" s="55" t="s">
        <v>1982</v>
      </c>
    </row>
    <row r="506" spans="1:4" ht="78.75" x14ac:dyDescent="0.25">
      <c r="A506" s="85" t="s">
        <v>2062</v>
      </c>
      <c r="B506" s="98" t="s">
        <v>2058</v>
      </c>
      <c r="C506" s="168">
        <v>45200</v>
      </c>
      <c r="D506" s="55" t="s">
        <v>1982</v>
      </c>
    </row>
    <row r="507" spans="1:4" ht="78.75" x14ac:dyDescent="0.25">
      <c r="A507" s="85" t="s">
        <v>2063</v>
      </c>
      <c r="B507" s="98" t="s">
        <v>2060</v>
      </c>
      <c r="C507" s="168">
        <v>45245</v>
      </c>
      <c r="D507" s="55" t="s">
        <v>1982</v>
      </c>
    </row>
    <row r="508" spans="1:4" ht="78.75" x14ac:dyDescent="0.25">
      <c r="A508" s="85" t="s">
        <v>2064</v>
      </c>
      <c r="B508" s="98" t="s">
        <v>2065</v>
      </c>
      <c r="C508" s="168">
        <v>45280</v>
      </c>
      <c r="D508" s="55" t="s">
        <v>1982</v>
      </c>
    </row>
    <row r="509" spans="1:4" x14ac:dyDescent="0.25">
      <c r="A509" s="100" t="s">
        <v>353</v>
      </c>
      <c r="B509" s="319" t="s">
        <v>354</v>
      </c>
      <c r="C509" s="321"/>
      <c r="D509" s="101" t="s">
        <v>19</v>
      </c>
    </row>
    <row r="510" spans="1:4" x14ac:dyDescent="0.25">
      <c r="A510" s="53" t="s">
        <v>355</v>
      </c>
      <c r="B510" s="329" t="s">
        <v>2066</v>
      </c>
      <c r="C510" s="330"/>
      <c r="D510" s="331"/>
    </row>
    <row r="511" spans="1:4" ht="31.5" x14ac:dyDescent="0.25">
      <c r="A511" s="85" t="s">
        <v>2067</v>
      </c>
      <c r="B511" s="319" t="s">
        <v>2068</v>
      </c>
      <c r="C511" s="321"/>
      <c r="D511" s="177" t="s">
        <v>2069</v>
      </c>
    </row>
    <row r="512" spans="1:4" ht="63" x14ac:dyDescent="0.25">
      <c r="A512" s="85" t="s">
        <v>2070</v>
      </c>
      <c r="B512" s="79" t="s">
        <v>2071</v>
      </c>
      <c r="C512" s="178">
        <v>45017</v>
      </c>
      <c r="D512" s="177" t="s">
        <v>2069</v>
      </c>
    </row>
    <row r="513" spans="1:4" ht="63" x14ac:dyDescent="0.25">
      <c r="A513" s="85" t="s">
        <v>2072</v>
      </c>
      <c r="B513" s="79" t="s">
        <v>2071</v>
      </c>
      <c r="C513" s="178">
        <v>45285</v>
      </c>
      <c r="D513" s="177" t="s">
        <v>2069</v>
      </c>
    </row>
    <row r="514" spans="1:4" x14ac:dyDescent="0.25">
      <c r="A514" s="100" t="s">
        <v>358</v>
      </c>
      <c r="B514" s="259" t="s">
        <v>359</v>
      </c>
      <c r="C514" s="259"/>
      <c r="D514" s="101" t="s">
        <v>19</v>
      </c>
    </row>
    <row r="515" spans="1:4" x14ac:dyDescent="0.25">
      <c r="A515" s="53" t="s">
        <v>360</v>
      </c>
      <c r="B515" s="319" t="s">
        <v>2073</v>
      </c>
      <c r="C515" s="320"/>
      <c r="D515" s="321"/>
    </row>
    <row r="516" spans="1:4" ht="31.5" x14ac:dyDescent="0.25">
      <c r="A516" s="85" t="s">
        <v>2074</v>
      </c>
      <c r="B516" s="319" t="s">
        <v>2075</v>
      </c>
      <c r="C516" s="321"/>
      <c r="D516" s="101" t="s">
        <v>2076</v>
      </c>
    </row>
    <row r="517" spans="1:4" ht="47.25" x14ac:dyDescent="0.25">
      <c r="A517" s="85" t="s">
        <v>2077</v>
      </c>
      <c r="B517" s="50" t="s">
        <v>2078</v>
      </c>
      <c r="C517" s="172">
        <v>44958</v>
      </c>
      <c r="D517" s="55" t="s">
        <v>1802</v>
      </c>
    </row>
    <row r="518" spans="1:4" ht="31.5" x14ac:dyDescent="0.25">
      <c r="A518" s="85" t="s">
        <v>2079</v>
      </c>
      <c r="B518" s="50" t="s">
        <v>2080</v>
      </c>
      <c r="C518" s="172">
        <v>45046</v>
      </c>
      <c r="D518" s="55" t="s">
        <v>1802</v>
      </c>
    </row>
    <row r="519" spans="1:4" ht="31.5" x14ac:dyDescent="0.25">
      <c r="A519" s="85" t="s">
        <v>2081</v>
      </c>
      <c r="B519" s="50" t="s">
        <v>2082</v>
      </c>
      <c r="C519" s="172">
        <v>45137</v>
      </c>
      <c r="D519" s="55" t="s">
        <v>1802</v>
      </c>
    </row>
    <row r="520" spans="1:4" ht="47.25" x14ac:dyDescent="0.25">
      <c r="A520" s="85" t="s">
        <v>2083</v>
      </c>
      <c r="B520" s="50" t="s">
        <v>2084</v>
      </c>
      <c r="C520" s="172">
        <v>45229</v>
      </c>
      <c r="D520" s="55" t="s">
        <v>1802</v>
      </c>
    </row>
    <row r="521" spans="1:4" ht="30" customHeight="1" x14ac:dyDescent="0.25">
      <c r="A521" s="100" t="s">
        <v>363</v>
      </c>
      <c r="B521" s="319" t="s">
        <v>364</v>
      </c>
      <c r="C521" s="321"/>
      <c r="D521" s="101" t="s">
        <v>19</v>
      </c>
    </row>
    <row r="522" spans="1:4" x14ac:dyDescent="0.25">
      <c r="A522" s="53" t="s">
        <v>365</v>
      </c>
      <c r="B522" s="319" t="s">
        <v>2085</v>
      </c>
      <c r="C522" s="320"/>
      <c r="D522" s="321"/>
    </row>
    <row r="523" spans="1:4" ht="31.5" x14ac:dyDescent="0.25">
      <c r="A523" s="85" t="s">
        <v>2086</v>
      </c>
      <c r="B523" s="319" t="s">
        <v>2087</v>
      </c>
      <c r="C523" s="321"/>
      <c r="D523" s="101" t="s">
        <v>2076</v>
      </c>
    </row>
    <row r="524" spans="1:4" ht="47.25" x14ac:dyDescent="0.25">
      <c r="A524" s="85" t="s">
        <v>2088</v>
      </c>
      <c r="B524" s="50" t="s">
        <v>2089</v>
      </c>
      <c r="C524" s="172">
        <v>45291</v>
      </c>
      <c r="D524" s="101" t="s">
        <v>2076</v>
      </c>
    </row>
    <row r="525" spans="1:4" ht="28.5" customHeight="1" x14ac:dyDescent="0.25">
      <c r="A525" s="100" t="s">
        <v>368</v>
      </c>
      <c r="B525" s="319" t="s">
        <v>369</v>
      </c>
      <c r="C525" s="321"/>
      <c r="D525" s="101" t="s">
        <v>19</v>
      </c>
    </row>
    <row r="526" spans="1:4" x14ac:dyDescent="0.25">
      <c r="A526" s="53" t="s">
        <v>370</v>
      </c>
      <c r="B526" s="319" t="s">
        <v>2090</v>
      </c>
      <c r="C526" s="320"/>
      <c r="D526" s="321"/>
    </row>
    <row r="527" spans="1:4" ht="31.5" x14ac:dyDescent="0.25">
      <c r="A527" s="85" t="s">
        <v>2091</v>
      </c>
      <c r="B527" s="319" t="s">
        <v>2092</v>
      </c>
      <c r="C527" s="321"/>
      <c r="D527" s="101" t="s">
        <v>1338</v>
      </c>
    </row>
    <row r="528" spans="1:4" ht="31.5" x14ac:dyDescent="0.25">
      <c r="A528" s="85" t="s">
        <v>2093</v>
      </c>
      <c r="B528" s="50" t="s">
        <v>2094</v>
      </c>
      <c r="C528" s="172">
        <v>45291</v>
      </c>
      <c r="D528" s="101" t="s">
        <v>2217</v>
      </c>
    </row>
    <row r="529" spans="1:4" x14ac:dyDescent="0.25">
      <c r="A529" s="100" t="s">
        <v>373</v>
      </c>
      <c r="B529" s="319" t="s">
        <v>374</v>
      </c>
      <c r="C529" s="321"/>
      <c r="D529" s="101" t="s">
        <v>19</v>
      </c>
    </row>
    <row r="530" spans="1:4" x14ac:dyDescent="0.25">
      <c r="A530" s="53" t="s">
        <v>375</v>
      </c>
      <c r="B530" s="319" t="s">
        <v>2095</v>
      </c>
      <c r="C530" s="320"/>
      <c r="D530" s="321"/>
    </row>
    <row r="531" spans="1:4" ht="31.5" x14ac:dyDescent="0.25">
      <c r="A531" s="85" t="s">
        <v>2096</v>
      </c>
      <c r="B531" s="319" t="s">
        <v>2097</v>
      </c>
      <c r="C531" s="321"/>
      <c r="D531" s="101" t="s">
        <v>1338</v>
      </c>
    </row>
    <row r="532" spans="1:4" ht="31.5" x14ac:dyDescent="0.25">
      <c r="A532" s="179" t="s">
        <v>2098</v>
      </c>
      <c r="B532" s="100" t="s">
        <v>2099</v>
      </c>
      <c r="C532" s="172">
        <v>45016</v>
      </c>
      <c r="D532" s="101" t="s">
        <v>2100</v>
      </c>
    </row>
    <row r="533" spans="1:4" ht="31.5" x14ac:dyDescent="0.25">
      <c r="A533" s="179" t="s">
        <v>2101</v>
      </c>
      <c r="B533" s="100" t="s">
        <v>2102</v>
      </c>
      <c r="C533" s="172">
        <v>45260</v>
      </c>
      <c r="D533" s="101" t="s">
        <v>2100</v>
      </c>
    </row>
    <row r="534" spans="1:4" ht="31.5" x14ac:dyDescent="0.25">
      <c r="A534" s="179" t="s">
        <v>2103</v>
      </c>
      <c r="B534" s="100" t="s">
        <v>2104</v>
      </c>
      <c r="C534" s="172">
        <v>45289</v>
      </c>
      <c r="D534" s="101" t="s">
        <v>2100</v>
      </c>
    </row>
  </sheetData>
  <autoFilter ref="A3:E534"/>
  <mergeCells count="154">
    <mergeCell ref="B527:C527"/>
    <mergeCell ref="B529:C529"/>
    <mergeCell ref="B530:D530"/>
    <mergeCell ref="B531:C531"/>
    <mergeCell ref="B516:C516"/>
    <mergeCell ref="B521:C521"/>
    <mergeCell ref="B522:D522"/>
    <mergeCell ref="B523:C523"/>
    <mergeCell ref="B525:C525"/>
    <mergeCell ref="B526:D526"/>
    <mergeCell ref="B502:C502"/>
    <mergeCell ref="B509:C509"/>
    <mergeCell ref="B510:D510"/>
    <mergeCell ref="B511:C511"/>
    <mergeCell ref="B514:C514"/>
    <mergeCell ref="B515:D515"/>
    <mergeCell ref="B455:C455"/>
    <mergeCell ref="B462:C462"/>
    <mergeCell ref="B469:C469"/>
    <mergeCell ref="B480:C480"/>
    <mergeCell ref="B496:C496"/>
    <mergeCell ref="B501:D501"/>
    <mergeCell ref="B441:C441"/>
    <mergeCell ref="B449:C449"/>
    <mergeCell ref="B450:D450"/>
    <mergeCell ref="B451:C451"/>
    <mergeCell ref="B453:C453"/>
    <mergeCell ref="B454:D454"/>
    <mergeCell ref="B420:D420"/>
    <mergeCell ref="B423:C423"/>
    <mergeCell ref="B424:D424"/>
    <mergeCell ref="B425:C425"/>
    <mergeCell ref="B432:D432"/>
    <mergeCell ref="B433:C433"/>
    <mergeCell ref="B409:D409"/>
    <mergeCell ref="B410:C410"/>
    <mergeCell ref="B413:C413"/>
    <mergeCell ref="B414:D414"/>
    <mergeCell ref="B415:C415"/>
    <mergeCell ref="B419:C419"/>
    <mergeCell ref="B400:D400"/>
    <mergeCell ref="B401:C401"/>
    <mergeCell ref="B403:D403"/>
    <mergeCell ref="B404:C404"/>
    <mergeCell ref="B406:C406"/>
    <mergeCell ref="B408:C408"/>
    <mergeCell ref="B389:C389"/>
    <mergeCell ref="B390:D390"/>
    <mergeCell ref="B391:C391"/>
    <mergeCell ref="B396:D396"/>
    <mergeCell ref="B397:C397"/>
    <mergeCell ref="B399:C399"/>
    <mergeCell ref="B353:C353"/>
    <mergeCell ref="B360:C360"/>
    <mergeCell ref="B371:C371"/>
    <mergeCell ref="B378:D378"/>
    <mergeCell ref="B379:C379"/>
    <mergeCell ref="B384:C384"/>
    <mergeCell ref="B332:C332"/>
    <mergeCell ref="B334:C334"/>
    <mergeCell ref="B335:D335"/>
    <mergeCell ref="B336:C336"/>
    <mergeCell ref="B345:C345"/>
    <mergeCell ref="B352:D352"/>
    <mergeCell ref="B321:C321"/>
    <mergeCell ref="B324:C324"/>
    <mergeCell ref="B326:C326"/>
    <mergeCell ref="B327:D327"/>
    <mergeCell ref="B328:C328"/>
    <mergeCell ref="B331:D331"/>
    <mergeCell ref="B308:C308"/>
    <mergeCell ref="B309:D309"/>
    <mergeCell ref="B310:C310"/>
    <mergeCell ref="B313:C313"/>
    <mergeCell ref="B315:C315"/>
    <mergeCell ref="B318:C318"/>
    <mergeCell ref="B293:C293"/>
    <mergeCell ref="B297:C297"/>
    <mergeCell ref="B298:D298"/>
    <mergeCell ref="B303:C303"/>
    <mergeCell ref="B304:D304"/>
    <mergeCell ref="B305:C305"/>
    <mergeCell ref="B275:C275"/>
    <mergeCell ref="B276:D276"/>
    <mergeCell ref="B277:C277"/>
    <mergeCell ref="B284:C284"/>
    <mergeCell ref="B291:C291"/>
    <mergeCell ref="B292:D292"/>
    <mergeCell ref="B240:D240"/>
    <mergeCell ref="B241:C241"/>
    <mergeCell ref="B248:C248"/>
    <mergeCell ref="B255:C255"/>
    <mergeCell ref="B262:C262"/>
    <mergeCell ref="B267:C267"/>
    <mergeCell ref="B202:D202"/>
    <mergeCell ref="B203:C203"/>
    <mergeCell ref="B210:C210"/>
    <mergeCell ref="B219:C219"/>
    <mergeCell ref="B231:C231"/>
    <mergeCell ref="B239:C239"/>
    <mergeCell ref="B189:C189"/>
    <mergeCell ref="B192:C192"/>
    <mergeCell ref="B195:C195"/>
    <mergeCell ref="B196:D196"/>
    <mergeCell ref="B197:C197"/>
    <mergeCell ref="B201:C201"/>
    <mergeCell ref="B177:C177"/>
    <mergeCell ref="B178:D178"/>
    <mergeCell ref="B179:C179"/>
    <mergeCell ref="B183:C183"/>
    <mergeCell ref="B184:D184"/>
    <mergeCell ref="B185:C185"/>
    <mergeCell ref="B150:C150"/>
    <mergeCell ref="B157:C157"/>
    <mergeCell ref="B164:C164"/>
    <mergeCell ref="B171:C171"/>
    <mergeCell ref="B172:D172"/>
    <mergeCell ref="B173:C173"/>
    <mergeCell ref="B120:C120"/>
    <mergeCell ref="B127:C127"/>
    <mergeCell ref="B134:C134"/>
    <mergeCell ref="B141:C141"/>
    <mergeCell ref="B142:D142"/>
    <mergeCell ref="B143:C143"/>
    <mergeCell ref="B92:C92"/>
    <mergeCell ref="B101:C101"/>
    <mergeCell ref="B109:C109"/>
    <mergeCell ref="B116:C116"/>
    <mergeCell ref="B118:C118"/>
    <mergeCell ref="B119:D119"/>
    <mergeCell ref="B62:C62"/>
    <mergeCell ref="B69:C69"/>
    <mergeCell ref="B76:C76"/>
    <mergeCell ref="B77:D77"/>
    <mergeCell ref="B78:C78"/>
    <mergeCell ref="B85:C85"/>
    <mergeCell ref="B31:C31"/>
    <mergeCell ref="B39:C39"/>
    <mergeCell ref="B46:D46"/>
    <mergeCell ref="B47:C47"/>
    <mergeCell ref="B54:D54"/>
    <mergeCell ref="B55:C55"/>
    <mergeCell ref="B7:D7"/>
    <mergeCell ref="B8:C8"/>
    <mergeCell ref="B15:C15"/>
    <mergeCell ref="B22:D22"/>
    <mergeCell ref="B23:C23"/>
    <mergeCell ref="B30:D30"/>
    <mergeCell ref="A2:D2"/>
    <mergeCell ref="A3:A4"/>
    <mergeCell ref="B3:B4"/>
    <mergeCell ref="C3:C4"/>
    <mergeCell ref="D3:D4"/>
    <mergeCell ref="B6:C6"/>
  </mergeCells>
  <pageMargins left="0.25" right="0.25"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5</vt:i4>
      </vt:variant>
    </vt:vector>
  </HeadingPairs>
  <TitlesOfParts>
    <vt:vector size="13"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2'!Print_Titles</vt:lpstr>
      <vt:lpstr>'приложение 3'!Print_Titles</vt:lpstr>
      <vt:lpstr>'приложение 4'!Print_Titles</vt:lpstr>
      <vt:lpstr>'приложение 5'!Print_Titles</vt:lpstr>
      <vt:lpstr>'приложение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Коришева Дарья Андреевна</dc:creator>
  <cp:lastModifiedBy>Семенова Наталья Сергеевна</cp:lastModifiedBy>
  <cp:revision>3</cp:revision>
  <cp:lastPrinted>2023-05-04T12:46:02Z</cp:lastPrinted>
  <dcterms:created xsi:type="dcterms:W3CDTF">2023-02-08T05:22:37Z</dcterms:created>
  <dcterms:modified xsi:type="dcterms:W3CDTF">2023-12-29T03:39:22Z</dcterms:modified>
</cp:coreProperties>
</file>